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60B60A5F-10A1-412E-A90F-2AE3F9D0C633}" xr6:coauthVersionLast="47" xr6:coauthVersionMax="47" xr10:uidLastSave="{00000000-0000-0000-0000-000000000000}"/>
  <bookViews>
    <workbookView xWindow="-120" yWindow="-120" windowWidth="38640" windowHeight="21240" tabRatio="868" xr2:uid="{00000000-000D-0000-FFFF-FFFF00000000}"/>
  </bookViews>
  <sheets>
    <sheet name="Coversheet" sheetId="10" r:id="rId1"/>
    <sheet name="Modelling inputs" sheetId="9" r:id="rId2"/>
    <sheet name="Growth (Residential)" sheetId="3" r:id="rId3"/>
    <sheet name="Growth (Non-Residential)" sheetId="2" r:id="rId4"/>
    <sheet name="Growth (Impervious Area)" sheetId="4" r:id="rId5"/>
    <sheet name="BAICR Charge Lookup" sheetId="1" r:id="rId6"/>
    <sheet name="Adopted Charge Revenue Forecast" sheetId="5" r:id="rId7"/>
    <sheet name="LGIP Cash Flow Analysis" sheetId="8" r:id="rId8"/>
  </sheets>
  <definedNames>
    <definedName name="BaseYear">'Modelling inputs'!$E$11</definedName>
    <definedName name="PPI">'Modelling inputs'!$E$30</definedName>
    <definedName name="_xlnm.Print_Area" localSheetId="6">'Adopted Charge Revenue Forecast'!$A$1:$P$42</definedName>
    <definedName name="_xlnm.Print_Area" localSheetId="5">'BAICR Charge Lookup'!$A$1:$G$133</definedName>
    <definedName name="_xlnm.Print_Area" localSheetId="0">Coversheet!$A$1:$V$44</definedName>
    <definedName name="_xlnm.Print_Area" localSheetId="4">'Growth (Impervious Area)'!$A$1:$V$23</definedName>
    <definedName name="_xlnm.Print_Area" localSheetId="3">'Growth (Non-Residential)'!$A$1:$V$62</definedName>
    <definedName name="_xlnm.Print_Area" localSheetId="2">'Growth (Residential)'!$A$1:$V$56</definedName>
    <definedName name="_xlnm.Print_Area" localSheetId="7">'LGIP Cash Flow Analysis'!$A$1:$Q$52</definedName>
    <definedName name="_xlnm.Print_Area" localSheetId="1">'Modelling inputs'!$A$1:$H$61</definedName>
    <definedName name="WACC">'Modelling inputs'!$E$24</definedName>
    <definedName name="WACC_Calculated">'Modelling inputs'!$E$20</definedName>
    <definedName name="WACC_override">'Modelling inputs'!$E$22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O13" i="4"/>
  <c r="E15" i="8" l="1"/>
  <c r="S39" i="2" l="1"/>
  <c r="R39" i="2"/>
  <c r="Q39" i="2"/>
  <c r="P39" i="2"/>
  <c r="O39" i="2"/>
  <c r="S38" i="2"/>
  <c r="R38" i="2"/>
  <c r="Q38" i="2"/>
  <c r="P38" i="2"/>
  <c r="O38" i="2"/>
  <c r="S37" i="2"/>
  <c r="R37" i="2"/>
  <c r="Q37" i="2"/>
  <c r="P37" i="2"/>
  <c r="O37" i="2"/>
  <c r="S36" i="2"/>
  <c r="R36" i="2"/>
  <c r="Q36" i="2"/>
  <c r="P36" i="2"/>
  <c r="O36" i="2"/>
  <c r="S35" i="2"/>
  <c r="R35" i="2"/>
  <c r="Q35" i="2"/>
  <c r="P35" i="2"/>
  <c r="O35" i="2"/>
  <c r="S34" i="2"/>
  <c r="R34" i="2"/>
  <c r="Q34" i="2"/>
  <c r="P34" i="2"/>
  <c r="O34" i="2"/>
  <c r="S33" i="2"/>
  <c r="R33" i="2"/>
  <c r="Q33" i="2"/>
  <c r="P33" i="2"/>
  <c r="O33" i="2"/>
  <c r="S32" i="2"/>
  <c r="R32" i="2"/>
  <c r="Q32" i="2"/>
  <c r="P32" i="2"/>
  <c r="O32" i="2"/>
  <c r="S31" i="2"/>
  <c r="R31" i="2"/>
  <c r="Q31" i="2"/>
  <c r="P31" i="2"/>
  <c r="O31" i="2"/>
  <c r="S30" i="2"/>
  <c r="R30" i="2"/>
  <c r="Q30" i="2"/>
  <c r="P30" i="2"/>
  <c r="O30" i="2"/>
  <c r="S29" i="2"/>
  <c r="R29" i="2"/>
  <c r="Q29" i="2"/>
  <c r="P29" i="2"/>
  <c r="O29" i="2"/>
  <c r="S28" i="2"/>
  <c r="R28" i="2"/>
  <c r="Q28" i="2"/>
  <c r="P28" i="2"/>
  <c r="O28" i="2"/>
  <c r="S27" i="2"/>
  <c r="R27" i="2"/>
  <c r="Q27" i="2"/>
  <c r="P27" i="2"/>
  <c r="O27" i="2"/>
  <c r="G19" i="8" l="1"/>
  <c r="E14" i="3"/>
  <c r="F14" i="3"/>
  <c r="G14" i="3"/>
  <c r="D14" i="3"/>
  <c r="E10" i="3"/>
  <c r="F10" i="3"/>
  <c r="G10" i="3"/>
  <c r="D10" i="3"/>
  <c r="E22" i="3"/>
  <c r="F22" i="3"/>
  <c r="G22" i="3"/>
  <c r="D22" i="3"/>
  <c r="I15" i="8" l="1"/>
  <c r="J15" i="8"/>
  <c r="K15" i="8"/>
  <c r="L15" i="8"/>
  <c r="M15" i="8"/>
  <c r="N15" i="8"/>
  <c r="O15" i="8"/>
  <c r="P15" i="8"/>
  <c r="Q15" i="8"/>
  <c r="R15" i="8"/>
  <c r="S15" i="8"/>
  <c r="T15" i="8"/>
  <c r="U15" i="8"/>
  <c r="V15" i="8"/>
  <c r="E30" i="9" l="1"/>
  <c r="C42" i="9"/>
  <c r="C43" i="9" s="1"/>
  <c r="C44" i="9" s="1"/>
  <c r="C45" i="9" s="1"/>
  <c r="C46" i="9" s="1"/>
  <c r="C32" i="9" l="1"/>
  <c r="C33" i="9" s="1"/>
  <c r="C34" i="9" s="1"/>
  <c r="C35" i="9" s="1"/>
  <c r="C36" i="9" s="1"/>
  <c r="C37" i="9" s="1"/>
  <c r="C38" i="9" s="1"/>
  <c r="C39" i="9" s="1"/>
  <c r="C40" i="9" s="1"/>
  <c r="C41" i="9" s="1"/>
  <c r="P13" i="4"/>
  <c r="Q13" i="4"/>
  <c r="R13" i="4"/>
  <c r="N13" i="4" l="1"/>
  <c r="N29" i="2"/>
  <c r="N28" i="2"/>
  <c r="N27" i="2"/>
  <c r="S36" i="3" l="1"/>
  <c r="S35" i="3"/>
  <c r="S34" i="3"/>
  <c r="S33" i="3"/>
  <c r="S32" i="3"/>
  <c r="S31" i="3"/>
  <c r="S30" i="3"/>
  <c r="S29" i="3"/>
  <c r="S28" i="3"/>
  <c r="S27" i="3"/>
  <c r="R36" i="3"/>
  <c r="R35" i="3"/>
  <c r="R34" i="3"/>
  <c r="R33" i="3"/>
  <c r="R32" i="3"/>
  <c r="R31" i="3"/>
  <c r="R30" i="3"/>
  <c r="R29" i="3"/>
  <c r="R28" i="3"/>
  <c r="R27" i="3"/>
  <c r="Q36" i="3"/>
  <c r="Q35" i="3"/>
  <c r="Q34" i="3"/>
  <c r="Q33" i="3"/>
  <c r="Q32" i="3"/>
  <c r="Q31" i="3"/>
  <c r="Q30" i="3"/>
  <c r="Q29" i="3"/>
  <c r="Q28" i="3"/>
  <c r="Q27" i="3"/>
  <c r="P36" i="3"/>
  <c r="P35" i="3"/>
  <c r="P34" i="3"/>
  <c r="P33" i="3"/>
  <c r="P32" i="3"/>
  <c r="P31" i="3"/>
  <c r="P30" i="3"/>
  <c r="P29" i="3"/>
  <c r="P28" i="3"/>
  <c r="P27" i="3"/>
  <c r="O28" i="3"/>
  <c r="O29" i="3"/>
  <c r="O30" i="3"/>
  <c r="O31" i="3"/>
  <c r="O32" i="3"/>
  <c r="O33" i="3"/>
  <c r="O34" i="3"/>
  <c r="O35" i="3"/>
  <c r="O36" i="3"/>
  <c r="O27" i="3"/>
  <c r="A3" i="8" l="1"/>
  <c r="A3" i="5"/>
  <c r="A3" i="1"/>
  <c r="A3" i="4"/>
  <c r="A3" i="2"/>
  <c r="A3" i="3"/>
  <c r="A3" i="9"/>
  <c r="V13" i="4" l="1"/>
  <c r="S18" i="4" s="1"/>
  <c r="V39" i="2"/>
  <c r="V28" i="3"/>
  <c r="V29" i="3"/>
  <c r="V28" i="2"/>
  <c r="V27" i="2"/>
  <c r="V29" i="2"/>
  <c r="V30" i="2"/>
  <c r="V31" i="2"/>
  <c r="V30" i="3"/>
  <c r="V32" i="2"/>
  <c r="V31" i="3"/>
  <c r="V33" i="2"/>
  <c r="V32" i="3"/>
  <c r="V35" i="2"/>
  <c r="V34" i="3"/>
  <c r="V38" i="2"/>
  <c r="V34" i="2"/>
  <c r="V33" i="3"/>
  <c r="V35" i="3"/>
  <c r="V27" i="3"/>
  <c r="V36" i="2"/>
  <c r="V37" i="2"/>
  <c r="V36" i="3"/>
  <c r="C56" i="2"/>
  <c r="B56" i="2"/>
  <c r="C55" i="2"/>
  <c r="B55" i="2"/>
  <c r="C54" i="2"/>
  <c r="B54" i="2"/>
  <c r="C53" i="2"/>
  <c r="B53" i="2"/>
  <c r="C52" i="2"/>
  <c r="B52" i="2"/>
  <c r="C51" i="2"/>
  <c r="B51" i="2"/>
  <c r="C50" i="2"/>
  <c r="B50" i="2"/>
  <c r="C49" i="2"/>
  <c r="B49" i="2"/>
  <c r="C48" i="2"/>
  <c r="B48" i="2"/>
  <c r="C47" i="2"/>
  <c r="B47" i="2"/>
  <c r="C46" i="2"/>
  <c r="B46" i="2"/>
  <c r="C45" i="2"/>
  <c r="B45" i="2"/>
  <c r="C44" i="2"/>
  <c r="B44" i="2"/>
  <c r="C39" i="2"/>
  <c r="B39" i="2"/>
  <c r="C38" i="2"/>
  <c r="B38" i="2"/>
  <c r="C37" i="2"/>
  <c r="B37" i="2"/>
  <c r="C36" i="2"/>
  <c r="B36" i="2"/>
  <c r="C35" i="2"/>
  <c r="B35" i="2"/>
  <c r="C34" i="2"/>
  <c r="B34" i="2"/>
  <c r="C33" i="2"/>
  <c r="B33" i="2"/>
  <c r="C32" i="2"/>
  <c r="B32" i="2"/>
  <c r="C31" i="2"/>
  <c r="B31" i="2"/>
  <c r="C30" i="2"/>
  <c r="B30" i="2"/>
  <c r="C29" i="2"/>
  <c r="B29" i="2"/>
  <c r="C28" i="2"/>
  <c r="B28" i="2"/>
  <c r="C27" i="2"/>
  <c r="B27" i="2"/>
  <c r="C50" i="3"/>
  <c r="B50" i="3"/>
  <c r="C49" i="3"/>
  <c r="B49" i="3"/>
  <c r="C48" i="3"/>
  <c r="B48" i="3"/>
  <c r="C47" i="3"/>
  <c r="B47" i="3"/>
  <c r="C46" i="3"/>
  <c r="B46" i="3"/>
  <c r="C45" i="3"/>
  <c r="B45" i="3"/>
  <c r="C44" i="3"/>
  <c r="B44" i="3"/>
  <c r="C43" i="3"/>
  <c r="B43" i="3"/>
  <c r="C42" i="3"/>
  <c r="B42" i="3"/>
  <c r="C41" i="3"/>
  <c r="B41" i="3"/>
  <c r="C36" i="3"/>
  <c r="B36" i="3"/>
  <c r="C35" i="3"/>
  <c r="B35" i="3"/>
  <c r="C34" i="3"/>
  <c r="B34" i="3"/>
  <c r="C33" i="3"/>
  <c r="B33" i="3"/>
  <c r="C32" i="3"/>
  <c r="B32" i="3"/>
  <c r="C31" i="3"/>
  <c r="B31" i="3"/>
  <c r="C30" i="3"/>
  <c r="B30" i="3"/>
  <c r="C29" i="3"/>
  <c r="B29" i="3"/>
  <c r="C28" i="3"/>
  <c r="B28" i="3"/>
  <c r="C27" i="3"/>
  <c r="B27" i="3"/>
  <c r="R49" i="2" l="1"/>
  <c r="Q49" i="2"/>
  <c r="S49" i="2"/>
  <c r="O49" i="2"/>
  <c r="P49" i="2"/>
  <c r="Q53" i="2"/>
  <c r="P53" i="2"/>
  <c r="R53" i="2"/>
  <c r="O53" i="2"/>
  <c r="S53" i="2"/>
  <c r="R44" i="3"/>
  <c r="P44" i="3"/>
  <c r="O44" i="3"/>
  <c r="Q44" i="3"/>
  <c r="S44" i="3"/>
  <c r="R48" i="2"/>
  <c r="Q48" i="2"/>
  <c r="O48" i="2"/>
  <c r="P48" i="2"/>
  <c r="S48" i="2"/>
  <c r="R45" i="3"/>
  <c r="S45" i="3"/>
  <c r="P45" i="3"/>
  <c r="O45" i="3"/>
  <c r="Q45" i="3"/>
  <c r="R49" i="3"/>
  <c r="P49" i="3"/>
  <c r="Q49" i="3"/>
  <c r="O49" i="3"/>
  <c r="S49" i="3"/>
  <c r="O47" i="2"/>
  <c r="S47" i="2"/>
  <c r="P47" i="2"/>
  <c r="Q47" i="2"/>
  <c r="R47" i="2"/>
  <c r="Q47" i="3"/>
  <c r="R47" i="3"/>
  <c r="P47" i="3"/>
  <c r="O47" i="3"/>
  <c r="S47" i="3"/>
  <c r="O46" i="2"/>
  <c r="N46" i="2"/>
  <c r="S46" i="2"/>
  <c r="Q46" i="2"/>
  <c r="P46" i="2"/>
  <c r="R46" i="2"/>
  <c r="P44" i="2"/>
  <c r="S44" i="2"/>
  <c r="Q44" i="2"/>
  <c r="N44" i="2"/>
  <c r="O44" i="2"/>
  <c r="R44" i="2"/>
  <c r="S50" i="3"/>
  <c r="O50" i="3"/>
  <c r="Q50" i="3"/>
  <c r="P50" i="3"/>
  <c r="R50" i="3"/>
  <c r="P45" i="2"/>
  <c r="Q45" i="2"/>
  <c r="N45" i="2"/>
  <c r="S45" i="2"/>
  <c r="O45" i="2"/>
  <c r="R45" i="2"/>
  <c r="R51" i="2"/>
  <c r="P51" i="2"/>
  <c r="O51" i="2"/>
  <c r="S51" i="2"/>
  <c r="Q51" i="2"/>
  <c r="Q48" i="3"/>
  <c r="R48" i="3"/>
  <c r="P48" i="3"/>
  <c r="S48" i="3"/>
  <c r="O48" i="3"/>
  <c r="Q43" i="3"/>
  <c r="P43" i="3"/>
  <c r="S43" i="3"/>
  <c r="O43" i="3"/>
  <c r="R43" i="3"/>
  <c r="P41" i="3"/>
  <c r="O41" i="3"/>
  <c r="S41" i="3"/>
  <c r="R41" i="3"/>
  <c r="Q41" i="3"/>
  <c r="R52" i="2"/>
  <c r="S52" i="2"/>
  <c r="P52" i="2"/>
  <c r="Q52" i="2"/>
  <c r="O52" i="2"/>
  <c r="S42" i="3"/>
  <c r="O42" i="3"/>
  <c r="P42" i="3"/>
  <c r="R42" i="3"/>
  <c r="Q42" i="3"/>
  <c r="O55" i="2"/>
  <c r="R55" i="2"/>
  <c r="S55" i="2"/>
  <c r="P55" i="2"/>
  <c r="Q55" i="2"/>
  <c r="Q46" i="3"/>
  <c r="P46" i="3"/>
  <c r="S46" i="3"/>
  <c r="O46" i="3"/>
  <c r="R46" i="3"/>
  <c r="R56" i="2"/>
  <c r="O56" i="2"/>
  <c r="S56" i="2"/>
  <c r="Q56" i="2"/>
  <c r="P56" i="2"/>
  <c r="P54" i="2"/>
  <c r="O54" i="2"/>
  <c r="S54" i="2"/>
  <c r="Q54" i="2"/>
  <c r="R54" i="2"/>
  <c r="O50" i="2"/>
  <c r="S50" i="2"/>
  <c r="R50" i="2"/>
  <c r="P50" i="2"/>
  <c r="Q50" i="2"/>
  <c r="F18" i="4"/>
  <c r="M18" i="4"/>
  <c r="P18" i="4"/>
  <c r="Q18" i="4"/>
  <c r="J18" i="4"/>
  <c r="R18" i="4"/>
  <c r="N18" i="4"/>
  <c r="G18" i="4"/>
  <c r="O18" i="4"/>
  <c r="I18" i="4"/>
  <c r="H18" i="4"/>
  <c r="K18" i="4"/>
  <c r="L18" i="4"/>
  <c r="E18" i="4"/>
  <c r="N36" i="3"/>
  <c r="N50" i="3" s="1"/>
  <c r="M36" i="3"/>
  <c r="M50" i="3" s="1"/>
  <c r="L36" i="3"/>
  <c r="L50" i="3" s="1"/>
  <c r="K36" i="3"/>
  <c r="K50" i="3" s="1"/>
  <c r="J36" i="3"/>
  <c r="J50" i="3" s="1"/>
  <c r="I36" i="3"/>
  <c r="I50" i="3" s="1"/>
  <c r="H36" i="3"/>
  <c r="H50" i="3" s="1"/>
  <c r="G36" i="3"/>
  <c r="G50" i="3" s="1"/>
  <c r="F36" i="3"/>
  <c r="F50" i="3" s="1"/>
  <c r="E36" i="3"/>
  <c r="E50" i="3" s="1"/>
  <c r="D36" i="3"/>
  <c r="N35" i="3"/>
  <c r="N49" i="3" s="1"/>
  <c r="M35" i="3"/>
  <c r="M49" i="3" s="1"/>
  <c r="L35" i="3"/>
  <c r="L49" i="3" s="1"/>
  <c r="K35" i="3"/>
  <c r="K49" i="3" s="1"/>
  <c r="J35" i="3"/>
  <c r="J49" i="3" s="1"/>
  <c r="I35" i="3"/>
  <c r="I49" i="3" s="1"/>
  <c r="H35" i="3"/>
  <c r="H49" i="3" s="1"/>
  <c r="G35" i="3"/>
  <c r="G49" i="3" s="1"/>
  <c r="F35" i="3"/>
  <c r="F49" i="3" s="1"/>
  <c r="E35" i="3"/>
  <c r="E49" i="3" s="1"/>
  <c r="D35" i="3"/>
  <c r="N34" i="3"/>
  <c r="N48" i="3" s="1"/>
  <c r="M34" i="3"/>
  <c r="M48" i="3" s="1"/>
  <c r="L34" i="3"/>
  <c r="L48" i="3" s="1"/>
  <c r="K34" i="3"/>
  <c r="K48" i="3" s="1"/>
  <c r="J34" i="3"/>
  <c r="J48" i="3" s="1"/>
  <c r="I34" i="3"/>
  <c r="I48" i="3" s="1"/>
  <c r="H34" i="3"/>
  <c r="H48" i="3" s="1"/>
  <c r="G34" i="3"/>
  <c r="G48" i="3" s="1"/>
  <c r="F34" i="3"/>
  <c r="F48" i="3" s="1"/>
  <c r="E34" i="3"/>
  <c r="E48" i="3" s="1"/>
  <c r="D34" i="3"/>
  <c r="N33" i="3"/>
  <c r="N47" i="3" s="1"/>
  <c r="M33" i="3"/>
  <c r="M47" i="3" s="1"/>
  <c r="L33" i="3"/>
  <c r="L47" i="3" s="1"/>
  <c r="K33" i="3"/>
  <c r="K47" i="3" s="1"/>
  <c r="J33" i="3"/>
  <c r="J47" i="3" s="1"/>
  <c r="I33" i="3"/>
  <c r="I47" i="3" s="1"/>
  <c r="H33" i="3"/>
  <c r="H47" i="3" s="1"/>
  <c r="G33" i="3"/>
  <c r="G47" i="3" s="1"/>
  <c r="F33" i="3"/>
  <c r="F47" i="3" s="1"/>
  <c r="E33" i="3"/>
  <c r="E47" i="3" s="1"/>
  <c r="D33" i="3"/>
  <c r="N32" i="3"/>
  <c r="N46" i="3" s="1"/>
  <c r="M32" i="3"/>
  <c r="M46" i="3" s="1"/>
  <c r="L32" i="3"/>
  <c r="L46" i="3" s="1"/>
  <c r="K32" i="3"/>
  <c r="K46" i="3" s="1"/>
  <c r="J32" i="3"/>
  <c r="J46" i="3" s="1"/>
  <c r="I32" i="3"/>
  <c r="I46" i="3" s="1"/>
  <c r="H32" i="3"/>
  <c r="H46" i="3" s="1"/>
  <c r="G32" i="3"/>
  <c r="G46" i="3" s="1"/>
  <c r="F32" i="3"/>
  <c r="F46" i="3" s="1"/>
  <c r="E32" i="3"/>
  <c r="E46" i="3" s="1"/>
  <c r="D32" i="3"/>
  <c r="N31" i="3"/>
  <c r="N45" i="3" s="1"/>
  <c r="M31" i="3"/>
  <c r="M45" i="3" s="1"/>
  <c r="L31" i="3"/>
  <c r="L45" i="3" s="1"/>
  <c r="K31" i="3"/>
  <c r="K45" i="3" s="1"/>
  <c r="J31" i="3"/>
  <c r="J45" i="3" s="1"/>
  <c r="I31" i="3"/>
  <c r="I45" i="3" s="1"/>
  <c r="H31" i="3"/>
  <c r="H45" i="3" s="1"/>
  <c r="G31" i="3"/>
  <c r="G45" i="3" s="1"/>
  <c r="F31" i="3"/>
  <c r="F45" i="3" s="1"/>
  <c r="E31" i="3"/>
  <c r="E45" i="3" s="1"/>
  <c r="D31" i="3"/>
  <c r="N30" i="3"/>
  <c r="N44" i="3" s="1"/>
  <c r="M30" i="3"/>
  <c r="M44" i="3" s="1"/>
  <c r="L30" i="3"/>
  <c r="L44" i="3" s="1"/>
  <c r="K30" i="3"/>
  <c r="K44" i="3" s="1"/>
  <c r="J30" i="3"/>
  <c r="J44" i="3" s="1"/>
  <c r="I30" i="3"/>
  <c r="I44" i="3" s="1"/>
  <c r="H30" i="3"/>
  <c r="H44" i="3" s="1"/>
  <c r="G30" i="3"/>
  <c r="G44" i="3" s="1"/>
  <c r="F30" i="3"/>
  <c r="F44" i="3" s="1"/>
  <c r="E30" i="3"/>
  <c r="E44" i="3" s="1"/>
  <c r="D30" i="3"/>
  <c r="N29" i="3"/>
  <c r="N43" i="3" s="1"/>
  <c r="M29" i="3"/>
  <c r="M43" i="3" s="1"/>
  <c r="L29" i="3"/>
  <c r="L43" i="3" s="1"/>
  <c r="K29" i="3"/>
  <c r="K43" i="3" s="1"/>
  <c r="J29" i="3"/>
  <c r="J43" i="3" s="1"/>
  <c r="I29" i="3"/>
  <c r="I43" i="3" s="1"/>
  <c r="H29" i="3"/>
  <c r="H43" i="3" s="1"/>
  <c r="G29" i="3"/>
  <c r="G43" i="3" s="1"/>
  <c r="F29" i="3"/>
  <c r="F43" i="3" s="1"/>
  <c r="E29" i="3"/>
  <c r="E43" i="3" s="1"/>
  <c r="D29" i="3"/>
  <c r="N28" i="3"/>
  <c r="N42" i="3" s="1"/>
  <c r="M28" i="3"/>
  <c r="M42" i="3" s="1"/>
  <c r="L28" i="3"/>
  <c r="L42" i="3" s="1"/>
  <c r="K28" i="3"/>
  <c r="K42" i="3" s="1"/>
  <c r="J28" i="3"/>
  <c r="J42" i="3" s="1"/>
  <c r="I28" i="3"/>
  <c r="I42" i="3" s="1"/>
  <c r="H28" i="3"/>
  <c r="H42" i="3" s="1"/>
  <c r="G28" i="3"/>
  <c r="G42" i="3" s="1"/>
  <c r="F28" i="3"/>
  <c r="F42" i="3" s="1"/>
  <c r="E28" i="3"/>
  <c r="E42" i="3" s="1"/>
  <c r="D28" i="3"/>
  <c r="E24" i="9" l="1"/>
  <c r="E20" i="9"/>
  <c r="E13" i="9"/>
  <c r="H15" i="8" l="1"/>
  <c r="G18" i="8"/>
  <c r="G17" i="8"/>
  <c r="G16" i="8"/>
  <c r="G20" i="8" l="1"/>
  <c r="G21" i="8" l="1"/>
  <c r="G22" i="8"/>
  <c r="K13" i="4"/>
  <c r="L13" i="4"/>
  <c r="M13" i="4"/>
  <c r="J13" i="4"/>
  <c r="F13" i="4"/>
  <c r="G13" i="4"/>
  <c r="H13" i="4"/>
  <c r="I13" i="4"/>
  <c r="E13" i="4"/>
  <c r="D13" i="4"/>
  <c r="N27" i="3"/>
  <c r="N41" i="3" s="1"/>
  <c r="M27" i="3"/>
  <c r="M41" i="3" s="1"/>
  <c r="L27" i="3"/>
  <c r="L41" i="3" s="1"/>
  <c r="K27" i="3"/>
  <c r="K41" i="3" s="1"/>
  <c r="J27" i="3"/>
  <c r="J41" i="3" s="1"/>
  <c r="I27" i="3"/>
  <c r="I41" i="3" s="1"/>
  <c r="H27" i="3"/>
  <c r="H41" i="3" s="1"/>
  <c r="G27" i="3"/>
  <c r="G41" i="3" s="1"/>
  <c r="F27" i="3"/>
  <c r="F41" i="3" s="1"/>
  <c r="E27" i="3"/>
  <c r="E41" i="3" s="1"/>
  <c r="D27" i="3"/>
  <c r="J28" i="2"/>
  <c r="J45" i="2" s="1"/>
  <c r="K28" i="2"/>
  <c r="K45" i="2" s="1"/>
  <c r="L28" i="2"/>
  <c r="L45" i="2" s="1"/>
  <c r="M28" i="2"/>
  <c r="M45" i="2" s="1"/>
  <c r="J29" i="2"/>
  <c r="J46" i="2" s="1"/>
  <c r="K29" i="2"/>
  <c r="K46" i="2" s="1"/>
  <c r="L29" i="2"/>
  <c r="L46" i="2" s="1"/>
  <c r="M29" i="2"/>
  <c r="M46" i="2" s="1"/>
  <c r="J30" i="2"/>
  <c r="J47" i="2" s="1"/>
  <c r="K30" i="2"/>
  <c r="K47" i="2" s="1"/>
  <c r="L30" i="2"/>
  <c r="L47" i="2" s="1"/>
  <c r="M30" i="2"/>
  <c r="M47" i="2" s="1"/>
  <c r="N30" i="2"/>
  <c r="N47" i="2" s="1"/>
  <c r="J31" i="2"/>
  <c r="J48" i="2" s="1"/>
  <c r="K31" i="2"/>
  <c r="K48" i="2" s="1"/>
  <c r="L31" i="2"/>
  <c r="L48" i="2" s="1"/>
  <c r="M31" i="2"/>
  <c r="M48" i="2" s="1"/>
  <c r="N31" i="2"/>
  <c r="N48" i="2" s="1"/>
  <c r="J32" i="2"/>
  <c r="J49" i="2" s="1"/>
  <c r="K32" i="2"/>
  <c r="K49" i="2" s="1"/>
  <c r="L32" i="2"/>
  <c r="L49" i="2" s="1"/>
  <c r="M32" i="2"/>
  <c r="M49" i="2" s="1"/>
  <c r="N32" i="2"/>
  <c r="N49" i="2" s="1"/>
  <c r="J33" i="2"/>
  <c r="J50" i="2" s="1"/>
  <c r="K33" i="2"/>
  <c r="K50" i="2" s="1"/>
  <c r="L33" i="2"/>
  <c r="L50" i="2" s="1"/>
  <c r="M33" i="2"/>
  <c r="M50" i="2" s="1"/>
  <c r="N33" i="2"/>
  <c r="N50" i="2" s="1"/>
  <c r="J34" i="2"/>
  <c r="J51" i="2" s="1"/>
  <c r="K34" i="2"/>
  <c r="K51" i="2" s="1"/>
  <c r="L34" i="2"/>
  <c r="L51" i="2" s="1"/>
  <c r="M34" i="2"/>
  <c r="M51" i="2" s="1"/>
  <c r="N34" i="2"/>
  <c r="N51" i="2" s="1"/>
  <c r="J35" i="2"/>
  <c r="J52" i="2" s="1"/>
  <c r="K35" i="2"/>
  <c r="K52" i="2" s="1"/>
  <c r="L35" i="2"/>
  <c r="L52" i="2" s="1"/>
  <c r="M35" i="2"/>
  <c r="M52" i="2" s="1"/>
  <c r="N35" i="2"/>
  <c r="N52" i="2" s="1"/>
  <c r="J36" i="2"/>
  <c r="J53" i="2" s="1"/>
  <c r="K36" i="2"/>
  <c r="K53" i="2" s="1"/>
  <c r="L36" i="2"/>
  <c r="L53" i="2" s="1"/>
  <c r="M36" i="2"/>
  <c r="M53" i="2" s="1"/>
  <c r="N36" i="2"/>
  <c r="N53" i="2" s="1"/>
  <c r="J37" i="2"/>
  <c r="J54" i="2" s="1"/>
  <c r="K37" i="2"/>
  <c r="K54" i="2" s="1"/>
  <c r="L37" i="2"/>
  <c r="L54" i="2" s="1"/>
  <c r="M37" i="2"/>
  <c r="M54" i="2" s="1"/>
  <c r="N37" i="2"/>
  <c r="N54" i="2" s="1"/>
  <c r="J38" i="2"/>
  <c r="J55" i="2" s="1"/>
  <c r="K38" i="2"/>
  <c r="K55" i="2" s="1"/>
  <c r="L38" i="2"/>
  <c r="L55" i="2" s="1"/>
  <c r="M38" i="2"/>
  <c r="M55" i="2" s="1"/>
  <c r="N38" i="2"/>
  <c r="N55" i="2" s="1"/>
  <c r="J39" i="2"/>
  <c r="J56" i="2" s="1"/>
  <c r="K39" i="2"/>
  <c r="K56" i="2" s="1"/>
  <c r="L39" i="2"/>
  <c r="L56" i="2" s="1"/>
  <c r="M39" i="2"/>
  <c r="M56" i="2" s="1"/>
  <c r="N39" i="2"/>
  <c r="N56" i="2" s="1"/>
  <c r="K27" i="2"/>
  <c r="K44" i="2" s="1"/>
  <c r="L27" i="2"/>
  <c r="L44" i="2" s="1"/>
  <c r="M27" i="2"/>
  <c r="M44" i="2" s="1"/>
  <c r="J27" i="2"/>
  <c r="J44" i="2" s="1"/>
  <c r="E28" i="2"/>
  <c r="E45" i="2" s="1"/>
  <c r="F28" i="2"/>
  <c r="F45" i="2" s="1"/>
  <c r="G28" i="2"/>
  <c r="G45" i="2" s="1"/>
  <c r="H28" i="2"/>
  <c r="H45" i="2" s="1"/>
  <c r="I28" i="2"/>
  <c r="I45" i="2" s="1"/>
  <c r="E29" i="2"/>
  <c r="E46" i="2" s="1"/>
  <c r="F29" i="2"/>
  <c r="F46" i="2" s="1"/>
  <c r="G29" i="2"/>
  <c r="G46" i="2" s="1"/>
  <c r="H29" i="2"/>
  <c r="H46" i="2" s="1"/>
  <c r="I29" i="2"/>
  <c r="I46" i="2" s="1"/>
  <c r="E30" i="2"/>
  <c r="E47" i="2" s="1"/>
  <c r="F30" i="2"/>
  <c r="F47" i="2" s="1"/>
  <c r="G30" i="2"/>
  <c r="G47" i="2" s="1"/>
  <c r="H30" i="2"/>
  <c r="H47" i="2" s="1"/>
  <c r="I30" i="2"/>
  <c r="I47" i="2" s="1"/>
  <c r="E31" i="2"/>
  <c r="E48" i="2" s="1"/>
  <c r="F31" i="2"/>
  <c r="F48" i="2" s="1"/>
  <c r="G31" i="2"/>
  <c r="G48" i="2" s="1"/>
  <c r="H31" i="2"/>
  <c r="H48" i="2" s="1"/>
  <c r="I31" i="2"/>
  <c r="I48" i="2" s="1"/>
  <c r="E32" i="2"/>
  <c r="E49" i="2" s="1"/>
  <c r="F32" i="2"/>
  <c r="F49" i="2" s="1"/>
  <c r="G32" i="2"/>
  <c r="G49" i="2" s="1"/>
  <c r="H32" i="2"/>
  <c r="H49" i="2" s="1"/>
  <c r="I32" i="2"/>
  <c r="I49" i="2" s="1"/>
  <c r="E33" i="2"/>
  <c r="E50" i="2" s="1"/>
  <c r="F33" i="2"/>
  <c r="F50" i="2" s="1"/>
  <c r="G33" i="2"/>
  <c r="G50" i="2" s="1"/>
  <c r="H33" i="2"/>
  <c r="H50" i="2" s="1"/>
  <c r="I33" i="2"/>
  <c r="I50" i="2" s="1"/>
  <c r="E34" i="2"/>
  <c r="E51" i="2" s="1"/>
  <c r="F34" i="2"/>
  <c r="F51" i="2" s="1"/>
  <c r="G34" i="2"/>
  <c r="G51" i="2" s="1"/>
  <c r="H34" i="2"/>
  <c r="H51" i="2" s="1"/>
  <c r="I34" i="2"/>
  <c r="I51" i="2" s="1"/>
  <c r="E35" i="2"/>
  <c r="E52" i="2" s="1"/>
  <c r="F35" i="2"/>
  <c r="F52" i="2" s="1"/>
  <c r="G35" i="2"/>
  <c r="G52" i="2" s="1"/>
  <c r="H35" i="2"/>
  <c r="H52" i="2" s="1"/>
  <c r="I35" i="2"/>
  <c r="I52" i="2" s="1"/>
  <c r="E36" i="2"/>
  <c r="E53" i="2" s="1"/>
  <c r="F36" i="2"/>
  <c r="F53" i="2" s="1"/>
  <c r="G36" i="2"/>
  <c r="G53" i="2" s="1"/>
  <c r="H36" i="2"/>
  <c r="H53" i="2" s="1"/>
  <c r="I36" i="2"/>
  <c r="I53" i="2" s="1"/>
  <c r="E37" i="2"/>
  <c r="E54" i="2" s="1"/>
  <c r="F37" i="2"/>
  <c r="F54" i="2" s="1"/>
  <c r="G37" i="2"/>
  <c r="G54" i="2" s="1"/>
  <c r="H37" i="2"/>
  <c r="H54" i="2" s="1"/>
  <c r="I37" i="2"/>
  <c r="I54" i="2" s="1"/>
  <c r="E38" i="2"/>
  <c r="E55" i="2" s="1"/>
  <c r="F38" i="2"/>
  <c r="F55" i="2" s="1"/>
  <c r="G38" i="2"/>
  <c r="G55" i="2" s="1"/>
  <c r="H38" i="2"/>
  <c r="H55" i="2" s="1"/>
  <c r="I38" i="2"/>
  <c r="I55" i="2" s="1"/>
  <c r="E39" i="2"/>
  <c r="E56" i="2" s="1"/>
  <c r="F39" i="2"/>
  <c r="F56" i="2" s="1"/>
  <c r="G39" i="2"/>
  <c r="G56" i="2" s="1"/>
  <c r="H39" i="2"/>
  <c r="H56" i="2" s="1"/>
  <c r="I39" i="2"/>
  <c r="I56" i="2" s="1"/>
  <c r="F27" i="2"/>
  <c r="F44" i="2" s="1"/>
  <c r="G27" i="2"/>
  <c r="G44" i="2" s="1"/>
  <c r="H27" i="2"/>
  <c r="H44" i="2" s="1"/>
  <c r="I27" i="2"/>
  <c r="I44" i="2" s="1"/>
  <c r="E27" i="2"/>
  <c r="E44" i="2" s="1"/>
  <c r="D28" i="2"/>
  <c r="D29" i="2"/>
  <c r="D30" i="2"/>
  <c r="D31" i="2"/>
  <c r="D32" i="2"/>
  <c r="D33" i="2"/>
  <c r="D34" i="2"/>
  <c r="D35" i="2"/>
  <c r="D36" i="2"/>
  <c r="D37" i="2"/>
  <c r="D38" i="2"/>
  <c r="D39" i="2"/>
  <c r="D27" i="2"/>
  <c r="G12" i="5" l="1"/>
  <c r="T12" i="5"/>
  <c r="U12" i="5"/>
  <c r="R12" i="5"/>
  <c r="S12" i="5"/>
  <c r="Q12" i="5"/>
  <c r="I12" i="5"/>
  <c r="H12" i="5"/>
  <c r="M12" i="5"/>
  <c r="N12" i="5"/>
  <c r="L12" i="5"/>
  <c r="P57" i="2" l="1"/>
  <c r="R11" i="5" s="1"/>
  <c r="S17" i="8" s="1"/>
  <c r="K12" i="5"/>
  <c r="L18" i="8" s="1"/>
  <c r="O12" i="5"/>
  <c r="R18" i="8"/>
  <c r="T18" i="8"/>
  <c r="S18" i="8"/>
  <c r="P12" i="5"/>
  <c r="V18" i="8"/>
  <c r="J12" i="5"/>
  <c r="K18" i="8" s="1"/>
  <c r="U18" i="8"/>
  <c r="J18" i="8"/>
  <c r="O18" i="8"/>
  <c r="N18" i="8"/>
  <c r="I18" i="8"/>
  <c r="M18" i="8"/>
  <c r="H18" i="8"/>
  <c r="O57" i="2"/>
  <c r="Q57" i="2"/>
  <c r="S11" i="5" s="1"/>
  <c r="T17" i="8" s="1"/>
  <c r="O51" i="3"/>
  <c r="Q10" i="5" s="1"/>
  <c r="R16" i="8" s="1"/>
  <c r="S51" i="3"/>
  <c r="U10" i="5" s="1"/>
  <c r="V16" i="8" s="1"/>
  <c r="Q51" i="3"/>
  <c r="S10" i="5" s="1"/>
  <c r="T16" i="8" s="1"/>
  <c r="S57" i="2"/>
  <c r="U11" i="5" s="1"/>
  <c r="V17" i="8" s="1"/>
  <c r="R57" i="2"/>
  <c r="T11" i="5" s="1"/>
  <c r="U17" i="8" s="1"/>
  <c r="R51" i="3"/>
  <c r="T10" i="5" s="1"/>
  <c r="U16" i="8" s="1"/>
  <c r="P51" i="3"/>
  <c r="R10" i="5" s="1"/>
  <c r="S16" i="8" s="1"/>
  <c r="N51" i="3"/>
  <c r="P10" i="5" s="1"/>
  <c r="Q16" i="8" s="1"/>
  <c r="L51" i="3"/>
  <c r="N10" i="5" s="1"/>
  <c r="F51" i="3"/>
  <c r="H10" i="5" s="1"/>
  <c r="H57" i="2"/>
  <c r="J57" i="2"/>
  <c r="L11" i="5" s="1"/>
  <c r="G57" i="2"/>
  <c r="E57" i="2"/>
  <c r="N57" i="2"/>
  <c r="P11" i="5" s="1"/>
  <c r="Q17" i="8" s="1"/>
  <c r="L57" i="2"/>
  <c r="N11" i="5" s="1"/>
  <c r="I57" i="2"/>
  <c r="K57" i="2"/>
  <c r="M57" i="2"/>
  <c r="O11" i="5" s="1"/>
  <c r="P17" i="8" s="1"/>
  <c r="F57" i="2"/>
  <c r="I51" i="3"/>
  <c r="K10" i="5" s="1"/>
  <c r="J51" i="3"/>
  <c r="L10" i="5" s="1"/>
  <c r="G51" i="3"/>
  <c r="I10" i="5" s="1"/>
  <c r="M51" i="3"/>
  <c r="O10" i="5" s="1"/>
  <c r="P16" i="8" s="1"/>
  <c r="H51" i="3"/>
  <c r="J10" i="5" s="1"/>
  <c r="K51" i="3"/>
  <c r="M10" i="5" s="1"/>
  <c r="E51" i="3"/>
  <c r="G10" i="5" s="1"/>
  <c r="Q11" i="5" l="1"/>
  <c r="R17" i="8" s="1"/>
  <c r="D10" i="5"/>
  <c r="D12" i="5"/>
  <c r="L13" i="5"/>
  <c r="N13" i="5"/>
  <c r="V19" i="8"/>
  <c r="V20" i="8" s="1"/>
  <c r="U13" i="5"/>
  <c r="P13" i="5"/>
  <c r="S19" i="8"/>
  <c r="S20" i="8" s="1"/>
  <c r="R13" i="5"/>
  <c r="T19" i="8"/>
  <c r="T20" i="8" s="1"/>
  <c r="S13" i="5"/>
  <c r="I11" i="5"/>
  <c r="J17" i="8" s="1"/>
  <c r="Q13" i="5"/>
  <c r="M11" i="5"/>
  <c r="M13" i="5" s="1"/>
  <c r="K11" i="5"/>
  <c r="L17" i="8" s="1"/>
  <c r="U19" i="8"/>
  <c r="U20" i="8" s="1"/>
  <c r="O13" i="5"/>
  <c r="H11" i="5"/>
  <c r="I17" i="8" s="1"/>
  <c r="G11" i="5"/>
  <c r="H17" i="8" s="1"/>
  <c r="J11" i="5"/>
  <c r="K17" i="8" s="1"/>
  <c r="T13" i="5"/>
  <c r="Q18" i="8"/>
  <c r="Q19" i="8" s="1"/>
  <c r="Q20" i="8" s="1"/>
  <c r="P18" i="8"/>
  <c r="P19" i="8" s="1"/>
  <c r="P20" i="8" s="1"/>
  <c r="M17" i="8"/>
  <c r="O17" i="8"/>
  <c r="M16" i="8"/>
  <c r="O16" i="8"/>
  <c r="K16" i="8"/>
  <c r="I16" i="8"/>
  <c r="R19" i="8" l="1"/>
  <c r="R20" i="8" s="1"/>
  <c r="E18" i="8"/>
  <c r="D11" i="5"/>
  <c r="M19" i="8"/>
  <c r="M20" i="8" s="1"/>
  <c r="J13" i="5"/>
  <c r="K19" i="8"/>
  <c r="K20" i="8" s="1"/>
  <c r="N17" i="8"/>
  <c r="E17" i="8" s="1"/>
  <c r="I19" i="8"/>
  <c r="I20" i="8" s="1"/>
  <c r="O19" i="8"/>
  <c r="O20" i="8" s="1"/>
  <c r="H13" i="5"/>
  <c r="N16" i="8"/>
  <c r="I13" i="5"/>
  <c r="J16" i="8"/>
  <c r="K13" i="5"/>
  <c r="L16" i="8"/>
  <c r="L19" i="8" s="1"/>
  <c r="L20" i="8" s="1"/>
  <c r="N19" i="8" l="1"/>
  <c r="N20" i="8" s="1"/>
  <c r="J19" i="8"/>
  <c r="J20" i="8" l="1"/>
  <c r="H16" i="8" l="1"/>
  <c r="E16" i="8" s="1"/>
  <c r="E19" i="8" s="1"/>
  <c r="G13" i="5"/>
  <c r="D13" i="5" s="1"/>
  <c r="H19" i="8" l="1"/>
  <c r="H20" i="8" s="1"/>
  <c r="E20" i="8" s="1"/>
  <c r="H22" i="8" l="1"/>
  <c r="I22" i="8" s="1"/>
  <c r="J22" i="8" s="1"/>
  <c r="K22" i="8" s="1"/>
  <c r="L22" i="8" s="1"/>
  <c r="M22" i="8" s="1"/>
  <c r="N22" i="8" s="1"/>
  <c r="O22" i="8" s="1"/>
  <c r="P22" i="8" s="1"/>
  <c r="Q22" i="8" s="1"/>
  <c r="R22" i="8" s="1"/>
  <c r="S22" i="8" s="1"/>
  <c r="T22" i="8" s="1"/>
  <c r="U22" i="8" s="1"/>
  <c r="V22" i="8" s="1"/>
  <c r="H21" i="8"/>
  <c r="I21" i="8" s="1"/>
  <c r="J21" i="8" s="1"/>
  <c r="K21" i="8" s="1"/>
  <c r="L21" i="8" s="1"/>
  <c r="M21" i="8" s="1"/>
  <c r="N21" i="8" s="1"/>
  <c r="O21" i="8" s="1"/>
  <c r="P21" i="8" s="1"/>
  <c r="Q21" i="8" s="1"/>
  <c r="R21" i="8" s="1"/>
  <c r="S21" i="8" s="1"/>
  <c r="T21" i="8" s="1"/>
  <c r="U21" i="8" s="1"/>
  <c r="V21" i="8" s="1"/>
</calcChain>
</file>

<file path=xl/sharedStrings.xml><?xml version="1.0" encoding="utf-8"?>
<sst xmlns="http://schemas.openxmlformats.org/spreadsheetml/2006/main" count="787" uniqueCount="401">
  <si>
    <t>Brisbane City Council</t>
  </si>
  <si>
    <t>Local Government Infrastructure Plan (LGIP)</t>
  </si>
  <si>
    <t>Anticipated Charges Revenue and Future Cash Flows Model</t>
  </si>
  <si>
    <t>Version:</t>
  </si>
  <si>
    <t>Date:</t>
  </si>
  <si>
    <t>Author:</t>
  </si>
  <si>
    <t>Comments</t>
  </si>
  <si>
    <r>
      <t>Model flow diagram (</t>
    </r>
    <r>
      <rPr>
        <b/>
        <u/>
        <sz val="14"/>
        <color theme="1"/>
        <rFont val="Calibri"/>
        <family val="2"/>
        <scheme val="minor"/>
      </rPr>
      <t>click to follow</t>
    </r>
    <r>
      <rPr>
        <b/>
        <sz val="14"/>
        <color theme="1"/>
        <rFont val="Calibri"/>
        <family val="2"/>
        <scheme val="minor"/>
      </rPr>
      <t>)</t>
    </r>
  </si>
  <si>
    <t>Local Government Infrastructure Plan</t>
  </si>
  <si>
    <t>Input</t>
  </si>
  <si>
    <t>Formula</t>
  </si>
  <si>
    <t>General modelling inputs</t>
  </si>
  <si>
    <t>Model parameters</t>
  </si>
  <si>
    <t>Value</t>
  </si>
  <si>
    <t>BCC Comment/Source</t>
  </si>
  <si>
    <t>Modelling timframes</t>
  </si>
  <si>
    <t>Modelling start year:</t>
  </si>
  <si>
    <t>Base values for all costs</t>
  </si>
  <si>
    <t>Modelling end year:</t>
  </si>
  <si>
    <t>N/A</t>
  </si>
  <si>
    <t>Modelling term (years):</t>
  </si>
  <si>
    <t>Financial inputs</t>
  </si>
  <si>
    <t>Average 10 Year Bond Rate:</t>
  </si>
  <si>
    <t>Not used</t>
  </si>
  <si>
    <t>Basic Margin on 10 Yr. Bond Rate:</t>
  </si>
  <si>
    <t>Calculated WACC:</t>
  </si>
  <si>
    <t>Optional WACC over ride:</t>
  </si>
  <si>
    <t>Corporately endorsed WACC rate</t>
  </si>
  <si>
    <t>Applied WACC:</t>
  </si>
  <si>
    <t>Defaults to caculated WACC if no override value is entered</t>
  </si>
  <si>
    <t>Charge inputs</t>
  </si>
  <si>
    <r>
      <t>Adopted Charging Source (</t>
    </r>
    <r>
      <rPr>
        <b/>
        <sz val="11"/>
        <color theme="1"/>
        <rFont val="Calibri"/>
        <family val="2"/>
        <scheme val="minor"/>
      </rPr>
      <t>Default</t>
    </r>
    <r>
      <rPr>
        <sz val="11"/>
        <color theme="1"/>
        <rFont val="Calibri"/>
        <family val="2"/>
        <scheme val="minor"/>
      </rPr>
      <t>)</t>
    </r>
  </si>
  <si>
    <t>BAICR10</t>
  </si>
  <si>
    <t>Brisbane Adopted Infrastructure Charges Resolution (No.10) 2021</t>
  </si>
  <si>
    <t>Escalation Rates - PPI</t>
  </si>
  <si>
    <t>ten (10) yr. average Roads and Bridges Index between 2011 - 2021  (Mar Qtr.)</t>
  </si>
  <si>
    <t>three (3) yr. rolling average Roads and Bridges Index (ABS 6427, Table 17, Index 3101, Series ID: A2333727L)</t>
  </si>
  <si>
    <t>Network expenditure inputs</t>
  </si>
  <si>
    <t>Local Roads</t>
  </si>
  <si>
    <t>Sourced from LGIP Local Roads network financial model</t>
  </si>
  <si>
    <t>Pathways</t>
  </si>
  <si>
    <t>Sourced from LGIP Active and Public Transport network financial model</t>
  </si>
  <si>
    <t>Ferry Terminals</t>
  </si>
  <si>
    <t>Public Parks</t>
  </si>
  <si>
    <t>Sourced from LGIP Public Parks network financial model</t>
  </si>
  <si>
    <t>Land for Community Facilities</t>
  </si>
  <si>
    <t>Sourced from LGIP Land for Community Facilities network financial model</t>
  </si>
  <si>
    <t>Stormwater</t>
  </si>
  <si>
    <t>Sourced from LGIP Stormwater network financial model</t>
  </si>
  <si>
    <t>Anticipated Residential Growth - Census Year</t>
  </si>
  <si>
    <r>
      <t>Development type</t>
    </r>
    <r>
      <rPr>
        <b/>
        <vertAlign val="superscript"/>
        <sz val="11"/>
        <color theme="0"/>
        <rFont val="Calibri"/>
        <family val="2"/>
        <scheme val="minor"/>
      </rPr>
      <t>(1)</t>
    </r>
  </si>
  <si>
    <r>
      <t>Unit of demand</t>
    </r>
    <r>
      <rPr>
        <b/>
        <vertAlign val="superscript"/>
        <sz val="11"/>
        <color theme="0"/>
        <rFont val="Calibri"/>
        <family val="2"/>
        <scheme val="minor"/>
      </rPr>
      <t>(2)</t>
    </r>
  </si>
  <si>
    <t>Attached Dwelling</t>
  </si>
  <si>
    <t>Number of dwellings: 1 or 2 bedroom dwelling</t>
  </si>
  <si>
    <t>Number of dwellings: 3 or more bedroom dwelling</t>
  </si>
  <si>
    <r>
      <t>Excluded Attached Dwelling</t>
    </r>
    <r>
      <rPr>
        <vertAlign val="superscript"/>
        <sz val="11"/>
        <color theme="1"/>
        <rFont val="Calibri"/>
        <family val="2"/>
        <scheme val="minor"/>
      </rPr>
      <t>(4)</t>
    </r>
  </si>
  <si>
    <t>Total Attached Dwelling</t>
  </si>
  <si>
    <t>Detached Dwelling</t>
  </si>
  <si>
    <r>
      <t>Excluded Detached Dwelling</t>
    </r>
    <r>
      <rPr>
        <vertAlign val="superscript"/>
        <sz val="11"/>
        <color theme="1"/>
        <rFont val="Calibri"/>
        <family val="2"/>
        <scheme val="minor"/>
      </rPr>
      <t>(4)</t>
    </r>
  </si>
  <si>
    <t>Total Detached Dwelling</t>
  </si>
  <si>
    <t>Short term accommodation</t>
  </si>
  <si>
    <t>Number of bedrooms: Bedroom that is not within a suite</t>
  </si>
  <si>
    <t>Number of suites: Suite with 1 or 2 bedrooms</t>
  </si>
  <si>
    <t>Number of suites: Suite with 3 or more bedrooms</t>
  </si>
  <si>
    <t>Long term accommodation</t>
  </si>
  <si>
    <t>Total Other</t>
  </si>
  <si>
    <r>
      <t xml:space="preserve">Anticipated Residential Growth - Annualised </t>
    </r>
    <r>
      <rPr>
        <b/>
        <vertAlign val="superscript"/>
        <sz val="13"/>
        <color theme="3"/>
        <rFont val="Calibri"/>
        <family val="2"/>
        <scheme val="minor"/>
      </rPr>
      <t>(4)</t>
    </r>
  </si>
  <si>
    <t>Development type</t>
  </si>
  <si>
    <t>Unit of demand</t>
  </si>
  <si>
    <r>
      <t xml:space="preserve">Charge Code </t>
    </r>
    <r>
      <rPr>
        <b/>
        <vertAlign val="superscript"/>
        <sz val="11"/>
        <color theme="0"/>
        <rFont val="Calibri"/>
        <family val="2"/>
        <scheme val="minor"/>
      </rPr>
      <t>(3)</t>
    </r>
  </si>
  <si>
    <t>Applied Charge</t>
  </si>
  <si>
    <t>B07</t>
  </si>
  <si>
    <t>B08</t>
  </si>
  <si>
    <t>A01</t>
  </si>
  <si>
    <t>C01</t>
  </si>
  <si>
    <t>C02</t>
  </si>
  <si>
    <t>C03</t>
  </si>
  <si>
    <t>D01</t>
  </si>
  <si>
    <t>D02</t>
  </si>
  <si>
    <t>D03</t>
  </si>
  <si>
    <t>Anticipated Revenue - Applied Charge (3)</t>
  </si>
  <si>
    <t>Total</t>
  </si>
  <si>
    <t>Notes:</t>
  </si>
  <si>
    <t>(1) Attached and detached dwellings growth figures are based on the predicted residential dwelling supply. Short and long term accommodation growth figures are based on land use counts and growth rates sourced from LGIP planning assumptions.</t>
  </si>
  <si>
    <t>(2) Unit of demand is based on the current Adopted Infrastructure Charge Resolution.</t>
  </si>
  <si>
    <t xml:space="preserve">(3) To reflect the development practice,  charges apply when a subdivision of residential lots occurs for detached dwellings. </t>
  </si>
  <si>
    <t>(4) Planning Scheme zones exlude Priority Development Areas, Special Purpose Zones for Airport, Port and Southbank</t>
  </si>
  <si>
    <t>Anticipated Non Residential Growth - Census Year</t>
  </si>
  <si>
    <t>Food Services, Arts &amp; Recreation</t>
  </si>
  <si>
    <r>
      <t>m</t>
    </r>
    <r>
      <rPr>
        <vertAlign val="superscript"/>
        <sz val="11"/>
        <color theme="1"/>
        <rFont val="Calibri"/>
        <family val="2"/>
        <scheme val="minor"/>
      </rPr>
      <t>2</t>
    </r>
    <r>
      <rPr>
        <sz val="11"/>
        <color theme="1"/>
        <rFont val="Calibri"/>
        <family val="2"/>
        <scheme val="minor"/>
      </rPr>
      <t xml:space="preserve"> GFA</t>
    </r>
  </si>
  <si>
    <t>Community - Education</t>
  </si>
  <si>
    <t>Community - Health</t>
  </si>
  <si>
    <t>Community - Other</t>
  </si>
  <si>
    <t>Industry - General</t>
  </si>
  <si>
    <t>Industry - Heavy</t>
  </si>
  <si>
    <t>Industry - Light</t>
  </si>
  <si>
    <t>Industry - Other</t>
  </si>
  <si>
    <t>Office</t>
  </si>
  <si>
    <t>Retail</t>
  </si>
  <si>
    <t>Showroom, Retail Warehouse &amp; Bulky Goods</t>
  </si>
  <si>
    <t>Warehouse, Bulk Stores &amp; Logistics</t>
  </si>
  <si>
    <t>Rural</t>
  </si>
  <si>
    <r>
      <t>Excluded</t>
    </r>
    <r>
      <rPr>
        <vertAlign val="superscript"/>
        <sz val="11"/>
        <color theme="1"/>
        <rFont val="Calibri"/>
        <family val="2"/>
        <scheme val="minor"/>
      </rPr>
      <t>(3)</t>
    </r>
  </si>
  <si>
    <r>
      <t>m</t>
    </r>
    <r>
      <rPr>
        <b/>
        <vertAlign val="superscript"/>
        <sz val="11"/>
        <color theme="1"/>
        <rFont val="Calibri"/>
        <family val="2"/>
        <scheme val="minor"/>
      </rPr>
      <t>2</t>
    </r>
    <r>
      <rPr>
        <b/>
        <sz val="11"/>
        <color theme="1"/>
        <rFont val="Calibri"/>
        <family val="2"/>
        <scheme val="minor"/>
      </rPr>
      <t xml:space="preserve"> GFA</t>
    </r>
  </si>
  <si>
    <r>
      <t xml:space="preserve">Anticipated Non Residential Growth - Annualised  </t>
    </r>
    <r>
      <rPr>
        <b/>
        <vertAlign val="superscript"/>
        <sz val="13"/>
        <color theme="3"/>
        <rFont val="Calibri"/>
        <family val="2"/>
        <scheme val="minor"/>
      </rPr>
      <t>(3)</t>
    </r>
  </si>
  <si>
    <t>Charge Code</t>
  </si>
  <si>
    <t>G02</t>
  </si>
  <si>
    <t>I03</t>
  </si>
  <si>
    <t>P03</t>
  </si>
  <si>
    <t>E02</t>
  </si>
  <si>
    <t>L02</t>
  </si>
  <si>
    <t>M01</t>
  </si>
  <si>
    <t>L01</t>
  </si>
  <si>
    <t>H01</t>
  </si>
  <si>
    <t>G05</t>
  </si>
  <si>
    <t>F06</t>
  </si>
  <si>
    <t>L05</t>
  </si>
  <si>
    <t>N01</t>
  </si>
  <si>
    <t>Anticipated Revenue - Applied Charge</t>
  </si>
  <si>
    <t>(1) Growth figures are based on land use counts and growth rates sourced from LGIP planning assumptions.</t>
  </si>
  <si>
    <t>(3) Planning Scheme zones exlude Priority Development Areas, Special Purpose Zones for Airport, Port and Southbank</t>
  </si>
  <si>
    <t>Anticipated Impervious Area Growth - Census Year</t>
  </si>
  <si>
    <t>Non-residential Stormwater Impervious Area</t>
  </si>
  <si>
    <r>
      <t>Impervious area in m</t>
    </r>
    <r>
      <rPr>
        <vertAlign val="superscript"/>
        <sz val="11"/>
        <color theme="1"/>
        <rFont val="Calibri"/>
        <family val="2"/>
        <scheme val="minor"/>
      </rPr>
      <t>2</t>
    </r>
  </si>
  <si>
    <r>
      <t>Anticipated Non Residential Growth - Annualised</t>
    </r>
    <r>
      <rPr>
        <b/>
        <vertAlign val="superscript"/>
        <sz val="13"/>
        <color theme="3"/>
        <rFont val="Calibri"/>
        <family val="2"/>
        <scheme val="minor"/>
      </rPr>
      <t xml:space="preserve"> (3)</t>
    </r>
  </si>
  <si>
    <t>T01</t>
  </si>
  <si>
    <t>(1) Growth figures are based on impervious area in non-residential city plan zones. Growth in centre, mixed use and residential zones have been excluded.</t>
  </si>
  <si>
    <t>Charges categories, sub-categories, demand units, and applied adopted charge (AAC) rate - Lookup table</t>
  </si>
  <si>
    <t>Brisbane Adopted Infrastructure Charges Resolution (No.10) 2022</t>
  </si>
  <si>
    <t>4.1 Reconfiguration of a Lot</t>
  </si>
  <si>
    <t>Code</t>
  </si>
  <si>
    <t>Category</t>
  </si>
  <si>
    <t>Sub Category</t>
  </si>
  <si>
    <t>Demand Unit</t>
  </si>
  <si>
    <t>AICR10 Charge</t>
  </si>
  <si>
    <t>Alt. Charge</t>
  </si>
  <si>
    <t>01 Residential (Reconfiguration of a Lot)</t>
  </si>
  <si>
    <t>Residential Lot</t>
  </si>
  <si>
    <t>Number of residential lots</t>
  </si>
  <si>
    <t>A02</t>
  </si>
  <si>
    <t>02 Non-Residential (Reconfiguration of a Lot)</t>
  </si>
  <si>
    <t>Non-Residential Lot</t>
  </si>
  <si>
    <t>Number of non-residential lots</t>
  </si>
  <si>
    <t>4.2 Material Change of Use (Residential - Transport, Community Purposes, and Waterways)</t>
  </si>
  <si>
    <t>B01</t>
  </si>
  <si>
    <t>01 Residential (Material Change of Use/Building Work)</t>
  </si>
  <si>
    <t>Caretaker's accommodation - 1 or 2 bedroom dwelling</t>
  </si>
  <si>
    <t>B02</t>
  </si>
  <si>
    <t>Caretaker's accommodation - 3 or more bedroom dwelling</t>
  </si>
  <si>
    <t>B03</t>
  </si>
  <si>
    <t>Dwelling house - 1 or 2 bedroom dwelling</t>
  </si>
  <si>
    <t>B04</t>
  </si>
  <si>
    <t>Dwelling house - 3 or more bedroom dwelling</t>
  </si>
  <si>
    <t>B05</t>
  </si>
  <si>
    <t>Dual occupancy - 1 or 2 bedroom dwelling</t>
  </si>
  <si>
    <t>B06</t>
  </si>
  <si>
    <t>Dual occupancy - 3 or more bedroom dwelling</t>
  </si>
  <si>
    <t>Multiple dwelling - 1 or 2 bedroom dwelling</t>
  </si>
  <si>
    <t>Multiple dwelling - 3 or more bedroom dwelling</t>
  </si>
  <si>
    <t>02 Residential Accommodation (short term)</t>
  </si>
  <si>
    <t>Hotel (residential component) - Bedroom that is not within a suite</t>
  </si>
  <si>
    <t>Hotel (residential component) - Suite with 1 or 2 bedrooms</t>
  </si>
  <si>
    <t>Hotel (residential component) - Suite with 3 or more bedrooms</t>
  </si>
  <si>
    <t>C04</t>
  </si>
  <si>
    <t>Short-term accommodation - Bedroom that is not within a suite</t>
  </si>
  <si>
    <t>C05</t>
  </si>
  <si>
    <t>Short-term accommodation - Suite with 1 or 2 bedrooms</t>
  </si>
  <si>
    <t>C06</t>
  </si>
  <si>
    <t>Short-term accommodation - Suite with 3 or more bedrooms</t>
  </si>
  <si>
    <t>C07</t>
  </si>
  <si>
    <t>Resort complex (residential component) - Bedroom that is not within a suite</t>
  </si>
  <si>
    <t>C08</t>
  </si>
  <si>
    <t>Resort complex (residential component) - Suite with 1 or 2 bedrooms</t>
  </si>
  <si>
    <t>C09</t>
  </si>
  <si>
    <t>Resort complex (residential component) - Suite with 3 or more bedrooms</t>
  </si>
  <si>
    <t>C10</t>
  </si>
  <si>
    <t>Tourist Park - 1 or 2 tent or caravan sites</t>
  </si>
  <si>
    <t>Number of sites: 1 or 2 tent or caravan site</t>
  </si>
  <si>
    <t>C11</t>
  </si>
  <si>
    <t>Tourist Park - 3 or more tent or caravan sites</t>
  </si>
  <si>
    <t>Number of sites: 3 or more tent or caravan site</t>
  </si>
  <si>
    <t>C12</t>
  </si>
  <si>
    <t>Tourist Park - 1 or 2 bedroom cabin</t>
  </si>
  <si>
    <t>Number of cabins: 1 or 2 bedroom cabin</t>
  </si>
  <si>
    <t>C13</t>
  </si>
  <si>
    <t>Tourist Park - 3 or more bedroom cabin</t>
  </si>
  <si>
    <t>Number of cabins: 3 or more bedroom cabin</t>
  </si>
  <si>
    <t>03 Residential Accommodation (long term)</t>
  </si>
  <si>
    <t>Community residence - Bedroom that is not within a suite</t>
  </si>
  <si>
    <t>Community residence - Suite with 1 or 2 bedrooms</t>
  </si>
  <si>
    <t>Community residence - Suite with 3 or more bedrooms</t>
  </si>
  <si>
    <t>D04</t>
  </si>
  <si>
    <t>Relocatable home park - 1 or 2 bedroom relocatable dwelling site</t>
  </si>
  <si>
    <t>Number of sites: 1 or 2 bedroom relocatable dwelling site</t>
  </si>
  <si>
    <t>D05</t>
  </si>
  <si>
    <t>Relocatable home park - 3 or more bedroom relocatable dwelling site</t>
  </si>
  <si>
    <t>Number of sites: 3 or more bedroom relocatable dwelling site</t>
  </si>
  <si>
    <t>D06</t>
  </si>
  <si>
    <t>Retirement facility - Bedroom that is not within a suite</t>
  </si>
  <si>
    <t>D07</t>
  </si>
  <si>
    <t>Retirement facility - Suite with 1 or 2 bedrooms</t>
  </si>
  <si>
    <t>D08</t>
  </si>
  <si>
    <t>Retirement facility - Suite with 3 or more bedrooms</t>
  </si>
  <si>
    <t>D09</t>
  </si>
  <si>
    <t>Rooming accommodation - Bedroom that is not within a suite</t>
  </si>
  <si>
    <t>D10</t>
  </si>
  <si>
    <t>Rooming accommodation - Suite with 1 or 2 bedrooms</t>
  </si>
  <si>
    <t>D11</t>
  </si>
  <si>
    <t>Rooming accommodation - Suite with 3 or more bedrooms</t>
  </si>
  <si>
    <t>4.3 Material Change of Use (Non-Residential - Transport, and Community Purposes)</t>
  </si>
  <si>
    <t>E01</t>
  </si>
  <si>
    <t>04 Non-Residential Places of assembly</t>
  </si>
  <si>
    <t>Club</t>
  </si>
  <si>
    <t>m2 GFA</t>
  </si>
  <si>
    <t>Community use</t>
  </si>
  <si>
    <t>E03</t>
  </si>
  <si>
    <t>Function facility</t>
  </si>
  <si>
    <t>E04</t>
  </si>
  <si>
    <t>Funeral parlour</t>
  </si>
  <si>
    <t>E05</t>
  </si>
  <si>
    <t>Place of worship</t>
  </si>
  <si>
    <t>F01</t>
  </si>
  <si>
    <t>05 Non-Residential Commercial (bulk goods)</t>
  </si>
  <si>
    <t>Agricultural supplies store</t>
  </si>
  <si>
    <t>F02</t>
  </si>
  <si>
    <t>Bulk landscape supplies</t>
  </si>
  <si>
    <t>F03</t>
  </si>
  <si>
    <t>Garden centre</t>
  </si>
  <si>
    <t>F04</t>
  </si>
  <si>
    <t>Hardware and trade supplies</t>
  </si>
  <si>
    <t>F05</t>
  </si>
  <si>
    <t>Outdoor sales</t>
  </si>
  <si>
    <t>Showroom</t>
  </si>
  <si>
    <t>G01</t>
  </si>
  <si>
    <t>06 Non-Residential Commercial (retail)</t>
  </si>
  <si>
    <t>Adult store</t>
  </si>
  <si>
    <t>Food and drink outlet</t>
  </si>
  <si>
    <t>G03</t>
  </si>
  <si>
    <t>Service industry</t>
  </si>
  <si>
    <t>G04</t>
  </si>
  <si>
    <t>Service station</t>
  </si>
  <si>
    <t>Shop</t>
  </si>
  <si>
    <t>G06</t>
  </si>
  <si>
    <t>Shopping centre</t>
  </si>
  <si>
    <t>07 Non-Residential Commercial (office)</t>
  </si>
  <si>
    <t>H02</t>
  </si>
  <si>
    <t>Sales Office</t>
  </si>
  <si>
    <t>I01</t>
  </si>
  <si>
    <t xml:space="preserve">08 Non-Residential Education facility </t>
  </si>
  <si>
    <t>Child care centre</t>
  </si>
  <si>
    <t>I02</t>
  </si>
  <si>
    <t>08 Non-Residential Education facility</t>
  </si>
  <si>
    <t>Community care centre</t>
  </si>
  <si>
    <t>Educational establishment</t>
  </si>
  <si>
    <t>J01</t>
  </si>
  <si>
    <t>10 Non-Residential Entertainment</t>
  </si>
  <si>
    <t>Hotel (non-residential component)</t>
  </si>
  <si>
    <t>J02</t>
  </si>
  <si>
    <t>Nightclub</t>
  </si>
  <si>
    <t>J03</t>
  </si>
  <si>
    <t>Theatre</t>
  </si>
  <si>
    <t>K01</t>
  </si>
  <si>
    <t>11 Non-Residential Indoor sport and recreational facility</t>
  </si>
  <si>
    <t>Indoor sport and recreation (facility only)</t>
  </si>
  <si>
    <t>K02</t>
  </si>
  <si>
    <t>Indoor sport and recreation (court areas)</t>
  </si>
  <si>
    <t>12 Non-Residential Industry</t>
  </si>
  <si>
    <t>Low impact industry</t>
  </si>
  <si>
    <t>Medium impact industry</t>
  </si>
  <si>
    <t>L03</t>
  </si>
  <si>
    <t>Research and technology industry</t>
  </si>
  <si>
    <t>L04</t>
  </si>
  <si>
    <t>Rural industry</t>
  </si>
  <si>
    <t>Warehouse</t>
  </si>
  <si>
    <t>L06</t>
  </si>
  <si>
    <t>Waterfront and marine industry</t>
  </si>
  <si>
    <t>13 Non-Residential High impact industry</t>
  </si>
  <si>
    <t>High impact industry</t>
  </si>
  <si>
    <t>M02</t>
  </si>
  <si>
    <t>Noxious and hazardous industries</t>
  </si>
  <si>
    <t>14 Non-Residential Low impact rural</t>
  </si>
  <si>
    <t>Animal husbandry</t>
  </si>
  <si>
    <t>N02</t>
  </si>
  <si>
    <t>Cropping</t>
  </si>
  <si>
    <t>N03</t>
  </si>
  <si>
    <t>Permanent plantations</t>
  </si>
  <si>
    <t>N04</t>
  </si>
  <si>
    <t>Wind farms</t>
  </si>
  <si>
    <t>O01</t>
  </si>
  <si>
    <t>15 Non-Residential High impact rural</t>
  </si>
  <si>
    <t>Aquaculture</t>
  </si>
  <si>
    <t>O02</t>
  </si>
  <si>
    <t>Intensive animal industries</t>
  </si>
  <si>
    <t>O03</t>
  </si>
  <si>
    <t>Intensive horticulture</t>
  </si>
  <si>
    <t>O04</t>
  </si>
  <si>
    <t>Wholesale nursery</t>
  </si>
  <si>
    <t>O05</t>
  </si>
  <si>
    <t>Winery</t>
  </si>
  <si>
    <t>P01</t>
  </si>
  <si>
    <t>16 Non-Residential Essential services</t>
  </si>
  <si>
    <t>Correctional facility</t>
  </si>
  <si>
    <t>P02</t>
  </si>
  <si>
    <t>Emergency services</t>
  </si>
  <si>
    <t>Health care services</t>
  </si>
  <si>
    <t>P04</t>
  </si>
  <si>
    <t>Hospital</t>
  </si>
  <si>
    <t>P05</t>
  </si>
  <si>
    <t>Residential care facility</t>
  </si>
  <si>
    <t>P06</t>
  </si>
  <si>
    <t>Veterinary services</t>
  </si>
  <si>
    <t>Q01</t>
  </si>
  <si>
    <t>17 Non-Residential Minor uses</t>
  </si>
  <si>
    <t>Advertising device</t>
  </si>
  <si>
    <t>Q02</t>
  </si>
  <si>
    <t>Cemetery</t>
  </si>
  <si>
    <t>Q03</t>
  </si>
  <si>
    <t>Home based business</t>
  </si>
  <si>
    <t>Q04</t>
  </si>
  <si>
    <t>Landing</t>
  </si>
  <si>
    <t>Q05</t>
  </si>
  <si>
    <t>Market</t>
  </si>
  <si>
    <t>Q06</t>
  </si>
  <si>
    <t>Outdoor lighting</t>
  </si>
  <si>
    <t>Q07</t>
  </si>
  <si>
    <t>Park</t>
  </si>
  <si>
    <t>Q08</t>
  </si>
  <si>
    <t>Roadside stalls</t>
  </si>
  <si>
    <t>Q09</t>
  </si>
  <si>
    <t>Telecommunications facility</t>
  </si>
  <si>
    <t>Q10</t>
  </si>
  <si>
    <t>Temporary use</t>
  </si>
  <si>
    <t>R01</t>
  </si>
  <si>
    <t>Other uses</t>
  </si>
  <si>
    <t>Brothel</t>
  </si>
  <si>
    <t xml:space="preserve"> User Defined </t>
  </si>
  <si>
    <t>R02</t>
  </si>
  <si>
    <t>Car wash</t>
  </si>
  <si>
    <t>R03</t>
  </si>
  <si>
    <t>Environment Facility</t>
  </si>
  <si>
    <t>R04</t>
  </si>
  <si>
    <t>Major electricity infrastructure</t>
  </si>
  <si>
    <t>R05</t>
  </si>
  <si>
    <t>Nature-based tourism</t>
  </si>
  <si>
    <t>R06</t>
  </si>
  <si>
    <t>Substation</t>
  </si>
  <si>
    <t>R07</t>
  </si>
  <si>
    <t>Transport depot</t>
  </si>
  <si>
    <t>R08</t>
  </si>
  <si>
    <t>Other</t>
  </si>
  <si>
    <t>S01</t>
  </si>
  <si>
    <t>Specialised uses</t>
  </si>
  <si>
    <t>Air services</t>
  </si>
  <si>
    <t>S02</t>
  </si>
  <si>
    <t>Animal keeping</t>
  </si>
  <si>
    <t>S03</t>
  </si>
  <si>
    <t>Car park</t>
  </si>
  <si>
    <t>S04</t>
  </si>
  <si>
    <t>Crematorium</t>
  </si>
  <si>
    <t>S05</t>
  </si>
  <si>
    <t>Extractive industry</t>
  </si>
  <si>
    <t>S06</t>
  </si>
  <si>
    <t>Major sport, recreation and entertainment facility</t>
  </si>
  <si>
    <t>S07</t>
  </si>
  <si>
    <t>Motor sport</t>
  </si>
  <si>
    <t>S08</t>
  </si>
  <si>
    <t>Non-resident workforce accommodation</t>
  </si>
  <si>
    <t>S09</t>
  </si>
  <si>
    <t>Outdoor sport and recreation</t>
  </si>
  <si>
    <t>S10</t>
  </si>
  <si>
    <t>Port services</t>
  </si>
  <si>
    <t>S11</t>
  </si>
  <si>
    <t>Tourist attraction</t>
  </si>
  <si>
    <t>S12</t>
  </si>
  <si>
    <t>Utility installation</t>
  </si>
  <si>
    <t>4.4 Material Change of Use (Non-Residential - Waterways)</t>
  </si>
  <si>
    <t>AICR5 Charge</t>
  </si>
  <si>
    <t>18 Non-Residential Stormwater</t>
  </si>
  <si>
    <t>Stormwater impervious area</t>
  </si>
  <si>
    <t>Impervious area in m2</t>
  </si>
  <si>
    <t>Anticipated infrastructure charges revenue ($'000)</t>
  </si>
  <si>
    <t>Model year</t>
  </si>
  <si>
    <t>2021 NPV</t>
  </si>
  <si>
    <r>
      <t xml:space="preserve">2021 </t>
    </r>
    <r>
      <rPr>
        <b/>
        <vertAlign val="superscript"/>
        <sz val="11"/>
        <color theme="0"/>
        <rFont val="Calibri"/>
        <family val="2"/>
        <scheme val="minor"/>
      </rPr>
      <t>(1)</t>
    </r>
  </si>
  <si>
    <t>Residential</t>
  </si>
  <si>
    <t>Non-residential</t>
  </si>
  <si>
    <t>Non-residential (Stormwater)</t>
  </si>
  <si>
    <t>Total revenue</t>
  </si>
  <si>
    <t>(1) Actual charges revenue for 2020-2021 financial year</t>
  </si>
  <si>
    <t>LGIP Summary Cash Flow Projections ($,000's)</t>
  </si>
  <si>
    <t>Cost Category</t>
  </si>
  <si>
    <t>Sub-category</t>
  </si>
  <si>
    <t>Anticipated Cost (Cap X in $'000)</t>
  </si>
  <si>
    <t>Pathway</t>
  </si>
  <si>
    <t>Total Network Costs</t>
  </si>
  <si>
    <t>Anticipated Charges Revenue ($'000)</t>
  </si>
  <si>
    <t>Non-residential (Stormwater component)</t>
  </si>
  <si>
    <t>Annual Cash Flow ($'000)</t>
  </si>
  <si>
    <t>Cumulative Cash Flow ($'000)</t>
  </si>
  <si>
    <t>Additional funding required</t>
  </si>
  <si>
    <t>Draft LGIP amendment 1B - Revenue and Cash Flow - Schedule of Works model (Post Public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</si>
</sst>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2">
    <numFmt numFmtId="164" formatCode="&quot;$&quot;#,##0_);[Red]\(&quot;$&quot;#,##0\)"/>
    <numFmt numFmtId="165" formatCode="&quot;$&quot;#,##0.00_);[Red]\(&quot;$&quot;#,##0.00\)"/>
    <numFmt numFmtId="166" formatCode="_(&quot;$&quot;* #,##0.00_);_(&quot;$&quot;* \(#,##0.00\);_(&quot;$&quot;* &quot;-&quot;??_);_(@_)"/>
    <numFmt numFmtId="167" formatCode="_(* #,##0.00_);_(* \(#,##0.00\);_(* &quot;-&quot;??_);_(@_)"/>
    <numFmt numFmtId="168" formatCode="&quot;$&quot;#,##0.00"/>
    <numFmt numFmtId="169" formatCode="&quot;$&quot;#,##0"/>
    <numFmt numFmtId="170" formatCode="0.0"/>
    <numFmt numFmtId="171" formatCode="&quot;$&quot;#,##0.00;[Red]&quot;$&quot;#,##0.00"/>
    <numFmt numFmtId="172" formatCode="_-#,##0_-;\(#,##0\);_-&quot;-&quot;_-;_-@_-"/>
    <numFmt numFmtId="173" formatCode="[$-C09]dd\-mmm\-yy;@"/>
    <numFmt numFmtId="174" formatCode="_(* #,##0.0000_)_;;_(* \(#,##0.0000\)_;;_(* #,##0.0000_)_;"/>
    <numFmt numFmtId="175" formatCode="\ 0.00%;\-0.00%"/>
    <numFmt numFmtId="176" formatCode="\ #,##0_-;\(#,##0\);\ &quot;-&quot;_-;_-@_-"/>
    <numFmt numFmtId="177" formatCode="\ #,##0.0000_-;\(#,##0.0000\);\ &quot;-&quot;_-;_-@_-"/>
    <numFmt numFmtId="178" formatCode="#,##0.000_);\(#,##0.000\)"/>
    <numFmt numFmtId="179" formatCode="mmmm\ d\,\ yyyy"/>
    <numFmt numFmtId="180" formatCode="_(* #,##0.0_);_(* \(#,##0.0\);_(* &quot;-&quot;?_);_(@_)"/>
    <numFmt numFmtId="181" formatCode="_-* #,##0\ &quot;F&quot;_-;\-* #,##0\ &quot;F&quot;_-;_-* &quot;-&quot;\ &quot;F&quot;_-;_-@_-"/>
    <numFmt numFmtId="182" formatCode="00"/>
    <numFmt numFmtId="183" formatCode="_-* #,##0\ _F_-;\-* #,##0\ _F_-;_-* &quot;-&quot;\ _F_-;_-@_-"/>
    <numFmt numFmtId="184" formatCode="mmm"/>
    <numFmt numFmtId="185" formatCode="_-* #,##0.00\ &quot;F&quot;_-;\-* #,##0.00\ &quot;F&quot;_-;_-* &quot;-&quot;??\ &quot;F&quot;_-;_-@_-"/>
    <numFmt numFmtId="186" formatCode="mmm\.\ \'yy"/>
    <numFmt numFmtId="187" formatCode="_-* #,##0.00\ _F_-;\-* #,##0.00\ _F_-;_-* &quot;-&quot;??\ _F_-;_-@_-"/>
    <numFmt numFmtId="188" formatCode="#,##0.00\ &quot;F&quot;;[Red]\-#,##0.00\ &quot;F&quot;"/>
    <numFmt numFmtId="189" formatCode="#,##0&quot; F&quot;_);\(#,##0&quot; F&quot;\)"/>
    <numFmt numFmtId="190" formatCode="#,##0.000;\(#,##0.000\)"/>
    <numFmt numFmtId="191" formatCode="&quot;CHF&quot;\ #,##0.00;&quot;CHF&quot;\ \-#,##0.00"/>
    <numFmt numFmtId="192" formatCode="_-* #,##0\ _D_M_-;\-* #,##0\ _D_M_-;_-* &quot;-&quot;\ _D_M_-;_-@_-"/>
    <numFmt numFmtId="193" formatCode="_-* #,##0.00\ _D_M_-;\-* #,##0.00\ _D_M_-;_-* &quot;-&quot;??\ _D_M_-;_-@_-"/>
    <numFmt numFmtId="194" formatCode="#,##0.0_);[Red]\(#,##0.0\)"/>
    <numFmt numFmtId="195" formatCode="0_);\(0\)"/>
    <numFmt numFmtId="196" formatCode="#,##0.0;\(#,##0.0\);\-\ "/>
    <numFmt numFmtId="197" formatCode="#,##0.0;\(#,##0.0\);\-"/>
    <numFmt numFmtId="198" formatCode="0%;\(0%\)"/>
    <numFmt numFmtId="199" formatCode="&quot;$&quot;#.##"/>
    <numFmt numFmtId="200" formatCode="#,##0&quot; F&quot;_);[Red]\(#,##0&quot; F&quot;\)"/>
    <numFmt numFmtId="201" formatCode="#,##0.00&quot; F&quot;_);\(#,##0.00&quot; F&quot;\)"/>
    <numFmt numFmtId="202" formatCode="_-* #,##0\ &quot;DM&quot;_-;\-* #,##0\ &quot;DM&quot;_-;_-* &quot;-&quot;\ &quot;DM&quot;_-;_-@_-"/>
    <numFmt numFmtId="203" formatCode="_-* #,##0.00\ &quot;DM&quot;_-;\-* #,##0.00\ &quot;DM&quot;_-;_-* &quot;-&quot;??\ &quot;DM&quot;_-;_-@_-"/>
    <numFmt numFmtId="204" formatCode="mmm\-yyyy"/>
    <numFmt numFmtId="205" formatCode="_(&quot;$&quot;* #,##0.00_);_(&quot;$&quot;* \(#,##0.00\);_(&quot;$&quot;* 0_);_(@_)"/>
  </numFmts>
  <fonts count="81">
    <font>
      <sz val="11"/>
      <color theme="1"/>
      <name val="Calibri"/>
      <family val="2"/>
      <scheme val="minor"/>
    </font>
    <font>
      <b/>
      <sz val="11"/>
      <color theme="1"/>
      <name val="Calibri"/>
      <family val="2"/>
      <scheme val="minor"/>
    </font>
    <font>
      <i/>
      <sz val="8"/>
      <color theme="1"/>
      <name val="Arial"/>
      <family val="2"/>
    </font>
    <font>
      <b/>
      <sz val="14"/>
      <color theme="1"/>
      <name val="Calibri"/>
      <family val="2"/>
      <scheme val="minor"/>
    </font>
    <font>
      <b/>
      <sz val="16"/>
      <color theme="1"/>
      <name val="Calibri"/>
      <family val="2"/>
      <scheme val="minor"/>
    </font>
    <font>
      <vertAlign val="superscript"/>
      <sz val="11"/>
      <color theme="1"/>
      <name val="Calibri"/>
      <family val="2"/>
      <scheme val="minor"/>
    </font>
    <font>
      <sz val="8"/>
      <color theme="1"/>
      <name val="Calibri"/>
      <family val="2"/>
      <scheme val="minor"/>
    </font>
    <font>
      <b/>
      <sz val="11"/>
      <color theme="0"/>
      <name val="Calibri"/>
      <family val="2"/>
      <scheme val="minor"/>
    </font>
    <font>
      <sz val="9"/>
      <color rgb="FF000000"/>
      <name val="Arial"/>
      <family val="2"/>
    </font>
    <font>
      <sz val="11"/>
      <name val="Calibri"/>
      <family val="2"/>
      <scheme val="minor"/>
    </font>
    <font>
      <b/>
      <sz val="11"/>
      <name val="Calibri"/>
      <family val="2"/>
      <scheme val="minor"/>
    </font>
    <font>
      <u/>
      <sz val="11"/>
      <color theme="10"/>
      <name val="Calibri"/>
      <family val="2"/>
      <scheme val="minor"/>
    </font>
    <font>
      <i/>
      <sz val="11"/>
      <color rgb="FFFF0000"/>
      <name val="Calibri"/>
      <family val="2"/>
      <scheme val="minor"/>
    </font>
    <font>
      <sz val="12"/>
      <color theme="1"/>
      <name val="Calibri"/>
      <family val="2"/>
      <scheme val="minor"/>
    </font>
    <font>
      <b/>
      <vertAlign val="superscript"/>
      <sz val="11"/>
      <color theme="0"/>
      <name val="Calibri"/>
      <family val="2"/>
      <scheme val="minor"/>
    </font>
    <font>
      <b/>
      <u/>
      <sz val="14"/>
      <color theme="1"/>
      <name val="Calibri"/>
      <family val="2"/>
      <scheme val="minor"/>
    </font>
    <font>
      <i/>
      <sz val="11"/>
      <color theme="1"/>
      <name val="Calibri"/>
      <family val="2"/>
      <scheme val="minor"/>
    </font>
    <font>
      <sz val="10"/>
      <name val="Arial"/>
      <family val="2"/>
    </font>
    <font>
      <b/>
      <sz val="15"/>
      <color theme="3"/>
      <name val="Calibri"/>
      <family val="2"/>
      <scheme val="minor"/>
    </font>
    <font>
      <b/>
      <sz val="13"/>
      <color theme="3"/>
      <name val="Calibri"/>
      <family val="2"/>
      <scheme val="minor"/>
    </font>
    <font>
      <sz val="11"/>
      <color theme="1"/>
      <name val="Calibri"/>
      <family val="2"/>
      <scheme val="minor"/>
    </font>
    <font>
      <sz val="11"/>
      <color rgb="FF006100"/>
      <name val="Calibri"/>
      <family val="2"/>
      <scheme val="minor"/>
    </font>
    <font>
      <sz val="8"/>
      <name val="Calibri"/>
      <family val="2"/>
      <scheme val="minor"/>
    </font>
    <font>
      <sz val="8"/>
      <color indexed="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i/>
      <sz val="10"/>
      <color indexed="16"/>
      <name val="Arial"/>
      <family val="2"/>
    </font>
    <font>
      <sz val="10"/>
      <color indexed="8"/>
      <name val="Arial"/>
      <family val="2"/>
    </font>
    <font>
      <sz val="10"/>
      <name val="Futura Md BT"/>
      <family val="2"/>
    </font>
    <font>
      <sz val="10"/>
      <name val="Geneva"/>
      <family val="2"/>
    </font>
    <font>
      <sz val="10"/>
      <name val="Times New Roman"/>
      <family val="1"/>
    </font>
    <font>
      <sz val="12"/>
      <name val="Helv"/>
    </font>
    <font>
      <b/>
      <sz val="10"/>
      <color indexed="10"/>
      <name val="Arial"/>
      <family val="2"/>
    </font>
    <font>
      <sz val="12"/>
      <name val="Tms Rmn"/>
    </font>
    <font>
      <b/>
      <sz val="8"/>
      <name val="Arial"/>
      <family val="2"/>
      <charset val="238"/>
    </font>
    <font>
      <sz val="10"/>
      <color indexed="12"/>
      <name val="Arial"/>
      <family val="2"/>
    </font>
    <font>
      <b/>
      <sz val="10"/>
      <color indexed="9"/>
      <name val="Futura Md BT"/>
      <family val="2"/>
    </font>
    <font>
      <b/>
      <sz val="8"/>
      <color indexed="9"/>
      <name val="Arial"/>
      <family val="2"/>
    </font>
    <font>
      <b/>
      <sz val="12"/>
      <name val="Arial"/>
      <family val="2"/>
    </font>
    <font>
      <b/>
      <sz val="11"/>
      <name val="Futura Md BT"/>
      <family val="2"/>
    </font>
    <font>
      <b/>
      <sz val="9"/>
      <color indexed="16"/>
      <name val="SwitzerlandCondensed"/>
    </font>
    <font>
      <b/>
      <u/>
      <sz val="8"/>
      <color indexed="61"/>
      <name val="Arial"/>
      <family val="2"/>
    </font>
    <font>
      <sz val="10"/>
      <color indexed="12"/>
      <name val="Futura Md BT"/>
      <family val="2"/>
    </font>
    <font>
      <sz val="8"/>
      <name val="Futura Md BT"/>
      <family val="2"/>
    </font>
    <font>
      <sz val="10"/>
      <color indexed="14"/>
      <name val="Arial"/>
      <family val="2"/>
    </font>
    <font>
      <sz val="10"/>
      <color indexed="14"/>
      <name val="Times New Roman"/>
      <family val="1"/>
    </font>
    <font>
      <b/>
      <sz val="10"/>
      <name val="Arial"/>
      <family val="2"/>
      <charset val="238"/>
    </font>
    <font>
      <b/>
      <u/>
      <sz val="10"/>
      <name val="Futura Md BT"/>
      <family val="2"/>
    </font>
    <font>
      <b/>
      <sz val="10"/>
      <name val="Futura Md BT"/>
      <family val="2"/>
    </font>
    <font>
      <b/>
      <sz val="10"/>
      <color indexed="8"/>
      <name val="Futura Md BT"/>
      <family val="2"/>
    </font>
    <font>
      <sz val="9"/>
      <name val="Futura Md BT"/>
      <family val="2"/>
    </font>
    <font>
      <b/>
      <sz val="9"/>
      <name val="Arial"/>
      <family val="2"/>
      <charset val="238"/>
    </font>
    <font>
      <b/>
      <sz val="9"/>
      <color indexed="10"/>
      <name val="SwitzerlandCondensed"/>
    </font>
    <font>
      <sz val="10"/>
      <name val="Arial CE"/>
      <family val="2"/>
      <charset val="238"/>
    </font>
    <font>
      <sz val="8"/>
      <name val="Arial"/>
      <family val="2"/>
      <charset val="238"/>
    </font>
    <font>
      <b/>
      <sz val="10"/>
      <name val="Futura Md BT"/>
    </font>
    <font>
      <b/>
      <i/>
      <sz val="8"/>
      <name val="Arial"/>
      <family val="2"/>
    </font>
    <font>
      <sz val="10"/>
      <name val="Helv"/>
    </font>
    <font>
      <b/>
      <sz val="9"/>
      <name val="Arial"/>
      <family val="2"/>
    </font>
    <font>
      <b/>
      <sz val="16"/>
      <name val="Arial"/>
      <family val="2"/>
    </font>
    <font>
      <sz val="7"/>
      <color indexed="55"/>
      <name val="Arial"/>
      <family val="2"/>
    </font>
    <font>
      <b/>
      <sz val="16"/>
      <name val="AT*Carleton"/>
      <charset val="2"/>
    </font>
    <font>
      <b/>
      <vertAlign val="superscript"/>
      <sz val="13"/>
      <color theme="3"/>
      <name val="Calibri"/>
      <family val="2"/>
      <scheme val="minor"/>
    </font>
    <font>
      <b/>
      <vertAlign val="superscript"/>
      <sz val="11"/>
      <color theme="1"/>
      <name val="Calibri"/>
      <family val="2"/>
      <scheme val="minor"/>
    </font>
  </fonts>
  <fills count="5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indexed="22"/>
        <bgColor indexed="64"/>
      </patternFill>
    </fill>
    <fill>
      <patternFill patternType="solid">
        <fgColor theme="7" tint="0.79998168889431442"/>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8"/>
        <bgColor indexed="64"/>
      </patternFill>
    </fill>
    <fill>
      <patternFill patternType="solid">
        <fgColor indexed="54"/>
        <bgColor indexed="64"/>
      </patternFill>
    </fill>
    <fill>
      <patternFill patternType="solid">
        <fgColor indexed="65"/>
        <bgColor indexed="64"/>
      </patternFill>
    </fill>
    <fill>
      <patternFill patternType="solid">
        <fgColor indexed="26"/>
        <bgColor indexed="64"/>
      </patternFill>
    </fill>
    <fill>
      <patternFill patternType="gray125">
        <bgColor indexed="42"/>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bottom style="thick">
        <color theme="4"/>
      </bottom>
      <diagonal/>
    </border>
    <border>
      <left/>
      <right/>
      <top/>
      <bottom style="thick">
        <color theme="4" tint="0.499984740745262"/>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7499">
    <xf numFmtId="0" fontId="0" fillId="0" borderId="0"/>
    <xf numFmtId="0" fontId="11" fillId="0" borderId="0" applyNumberFormat="0" applyFill="0" applyBorder="0" applyAlignment="0" applyProtection="0"/>
    <xf numFmtId="0" fontId="18" fillId="0" borderId="54" applyNumberFormat="0" applyFill="0" applyAlignment="0" applyProtection="0"/>
    <xf numFmtId="0" fontId="19" fillId="0" borderId="55" applyNumberFormat="0" applyFill="0" applyAlignment="0" applyProtection="0"/>
    <xf numFmtId="9"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172" fontId="23" fillId="24" borderId="67">
      <alignment horizontal="right"/>
      <protection locked="0"/>
    </xf>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8" fillId="43" borderId="68"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0" fontId="29" fillId="44" borderId="69" applyNumberFormat="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2" fillId="0" borderId="70"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3" fillId="0" borderId="71"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7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5" fillId="30" borderId="68" applyNumberFormat="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6" fillId="0" borderId="73" applyNumberFormat="0" applyFill="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17" fillId="0" borderId="0"/>
    <xf numFmtId="0" fontId="17" fillId="0" borderId="0"/>
    <xf numFmtId="0" fontId="17"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20" fillId="11" borderId="60" applyNumberFormat="0" applyFon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8" fillId="43" borderId="74"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0" fillId="0" borderId="75"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7" fillId="0" borderId="0"/>
    <xf numFmtId="0" fontId="17" fillId="0" borderId="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178" fontId="43" fillId="0" borderId="0" applyNumberFormat="0" applyFill="0" applyBorder="0" applyAlignment="0" applyProtection="0">
      <protection locked="0"/>
    </xf>
    <xf numFmtId="179" fontId="17" fillId="0" borderId="0" applyFill="0" applyBorder="0" applyAlignment="0"/>
    <xf numFmtId="179" fontId="17" fillId="0" borderId="0" applyFill="0" applyBorder="0" applyAlignment="0"/>
    <xf numFmtId="179"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79" fontId="17" fillId="0" borderId="0" applyFill="0" applyBorder="0" applyAlignment="0"/>
    <xf numFmtId="179" fontId="17" fillId="0" borderId="0" applyFill="0" applyBorder="0" applyAlignment="0"/>
    <xf numFmtId="179" fontId="17" fillId="0" borderId="0" applyFill="0" applyBorder="0" applyAlignment="0"/>
    <xf numFmtId="17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3" fontId="17" fillId="0" borderId="0" applyFill="0" applyBorder="0" applyAlignment="0"/>
    <xf numFmtId="183" fontId="17" fillId="0" borderId="0" applyFill="0" applyBorder="0" applyAlignment="0"/>
    <xf numFmtId="183" fontId="17" fillId="0" borderId="0" applyFill="0" applyBorder="0" applyAlignment="0"/>
    <xf numFmtId="184" fontId="17" fillId="0" borderId="0" applyFill="0" applyBorder="0" applyAlignment="0"/>
    <xf numFmtId="184" fontId="17" fillId="0" borderId="0" applyFill="0" applyBorder="0" applyAlignment="0"/>
    <xf numFmtId="184" fontId="17" fillId="0" borderId="0" applyFill="0" applyBorder="0" applyAlignment="0"/>
    <xf numFmtId="184" fontId="17" fillId="0" borderId="0" applyFill="0" applyBorder="0" applyAlignment="0"/>
    <xf numFmtId="183" fontId="17" fillId="0" borderId="0" applyFill="0" applyBorder="0" applyAlignment="0"/>
    <xf numFmtId="183" fontId="17" fillId="0" borderId="0" applyFill="0" applyBorder="0" applyAlignment="0"/>
    <xf numFmtId="183" fontId="17" fillId="0" borderId="0" applyFill="0" applyBorder="0" applyAlignment="0"/>
    <xf numFmtId="183" fontId="17" fillId="0" borderId="0" applyFill="0" applyBorder="0" applyAlignment="0"/>
    <xf numFmtId="185" fontId="17" fillId="0" borderId="0" applyFill="0" applyBorder="0" applyAlignment="0"/>
    <xf numFmtId="185" fontId="17" fillId="0" borderId="0" applyFill="0" applyBorder="0" applyAlignment="0"/>
    <xf numFmtId="185" fontId="17" fillId="0" borderId="0" applyFill="0" applyBorder="0" applyAlignment="0"/>
    <xf numFmtId="186" fontId="17" fillId="0" borderId="0" applyFill="0" applyBorder="0" applyAlignment="0"/>
    <xf numFmtId="186" fontId="17" fillId="0" borderId="0" applyFill="0" applyBorder="0" applyAlignment="0"/>
    <xf numFmtId="186" fontId="17" fillId="0" borderId="0" applyFill="0" applyBorder="0" applyAlignment="0"/>
    <xf numFmtId="186" fontId="17" fillId="0" borderId="0" applyFill="0" applyBorder="0" applyAlignment="0"/>
    <xf numFmtId="185" fontId="17" fillId="0" borderId="0" applyFill="0" applyBorder="0" applyAlignment="0"/>
    <xf numFmtId="185" fontId="17" fillId="0" borderId="0" applyFill="0" applyBorder="0" applyAlignment="0"/>
    <xf numFmtId="185" fontId="17" fillId="0" borderId="0" applyFill="0" applyBorder="0" applyAlignment="0"/>
    <xf numFmtId="185" fontId="17" fillId="0" borderId="0" applyFill="0" applyBorder="0" applyAlignment="0"/>
    <xf numFmtId="187" fontId="17" fillId="0" borderId="0" applyFill="0" applyBorder="0" applyAlignment="0"/>
    <xf numFmtId="187" fontId="17" fillId="0" borderId="0" applyFill="0" applyBorder="0" applyAlignment="0"/>
    <xf numFmtId="187" fontId="17"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87" fontId="17" fillId="0" borderId="0" applyFill="0" applyBorder="0" applyAlignment="0"/>
    <xf numFmtId="187" fontId="17" fillId="0" borderId="0" applyFill="0" applyBorder="0" applyAlignment="0"/>
    <xf numFmtId="187" fontId="17" fillId="0" borderId="0" applyFill="0" applyBorder="0" applyAlignment="0"/>
    <xf numFmtId="187"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2" fontId="45" fillId="0" borderId="0">
      <alignment horizontal="right"/>
      <protection locked="0"/>
    </xf>
    <xf numFmtId="190" fontId="45" fillId="0" borderId="0" applyFill="0" applyBorder="0" applyAlignment="0" applyProtection="0">
      <protection locked="0"/>
    </xf>
    <xf numFmtId="3" fontId="45" fillId="0" borderId="0" applyFill="0" applyBorder="0" applyAlignment="0" applyProtection="0"/>
    <xf numFmtId="38" fontId="46" fillId="0" borderId="0" applyFont="0" applyFill="0" applyBorder="0" applyAlignment="0" applyProtection="0"/>
    <xf numFmtId="40" fontId="46" fillId="0" borderId="0" applyFont="0" applyFill="0" applyBorder="0" applyAlignment="0" applyProtection="0"/>
    <xf numFmtId="191" fontId="47" fillId="0" borderId="0"/>
    <xf numFmtId="0" fontId="48" fillId="0" borderId="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0" fontId="17" fillId="0" borderId="0" applyFont="0" applyFill="0" applyBorder="0" applyAlignment="0" applyProtection="0"/>
    <xf numFmtId="180" fontId="17" fillId="0" borderId="0" applyFont="0" applyFill="0" applyBorder="0" applyAlignment="0" applyProtection="0"/>
    <xf numFmtId="180" fontId="17" fillId="0" borderId="0" applyFont="0" applyFill="0" applyBorder="0" applyAlignment="0" applyProtection="0"/>
    <xf numFmtId="180"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49" fillId="0" borderId="62" applyNumberFormat="0" applyFill="0" applyBorder="0" applyAlignment="0" applyProtection="0">
      <protection locked="0"/>
    </xf>
    <xf numFmtId="0" fontId="48" fillId="0" borderId="0"/>
    <xf numFmtId="0" fontId="48" fillId="0" borderId="0"/>
    <xf numFmtId="166" fontId="17" fillId="0" borderId="0" applyFont="0" applyFill="0" applyBorder="0" applyAlignment="0" applyProtection="0"/>
    <xf numFmtId="165" fontId="50" fillId="0" borderId="1"/>
    <xf numFmtId="181"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182" fontId="17" fillId="0" borderId="0" applyFont="0" applyFill="0" applyBorder="0" applyAlignment="0" applyProtection="0"/>
    <xf numFmtId="182" fontId="17" fillId="0" borderId="0" applyFont="0" applyFill="0" applyBorder="0" applyAlignment="0" applyProtection="0"/>
    <xf numFmtId="182" fontId="17" fillId="0" borderId="0" applyFont="0" applyFill="0" applyBorder="0" applyAlignment="0" applyProtection="0"/>
    <xf numFmtId="182"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181"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4" fontId="17" fillId="0" borderId="0" applyFont="0" applyFill="0" applyBorder="0" applyAlignment="0" applyProtection="0"/>
    <xf numFmtId="14" fontId="44" fillId="0" borderId="0" applyFill="0" applyBorder="0" applyAlignment="0"/>
    <xf numFmtId="192" fontId="17" fillId="0" borderId="0" applyFont="0" applyFill="0" applyBorder="0" applyAlignment="0" applyProtection="0"/>
    <xf numFmtId="193" fontId="17" fillId="0" borderId="0" applyFont="0" applyFill="0" applyBorder="0" applyAlignment="0" applyProtection="0"/>
    <xf numFmtId="9" fontId="17" fillId="0" borderId="0"/>
    <xf numFmtId="38" fontId="46" fillId="0" borderId="0" applyFont="0" applyFill="0" applyBorder="0" applyAlignment="0" applyProtection="0"/>
    <xf numFmtId="40" fontId="46" fillId="0" borderId="0" applyFont="0" applyFill="0" applyBorder="0" applyAlignment="0" applyProtection="0"/>
    <xf numFmtId="0" fontId="51" fillId="0" borderId="0" applyNumberForma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0" fontId="52" fillId="0" borderId="0" applyFill="0" applyBorder="0" applyAlignment="0"/>
    <xf numFmtId="0" fontId="52" fillId="0" borderId="0" applyFill="0" applyBorder="0" applyAlignment="0"/>
    <xf numFmtId="0" fontId="52" fillId="0" borderId="0" applyFill="0" applyBorder="0" applyAlignment="0"/>
    <xf numFmtId="0" fontId="52"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0" fontId="42" fillId="0" borderId="51" applyNumberFormat="0" applyFill="0" applyBorder="0" applyAlignment="0" applyProtection="0">
      <protection locked="0"/>
    </xf>
    <xf numFmtId="0" fontId="53" fillId="48" borderId="50" applyFill="0" applyBorder="0" applyAlignment="0" applyProtection="0">
      <alignment horizontal="left"/>
    </xf>
    <xf numFmtId="3" fontId="45" fillId="0" borderId="0" applyProtection="0"/>
    <xf numFmtId="38" fontId="24" fillId="8" borderId="0" applyNumberFormat="0" applyBorder="0" applyAlignment="0" applyProtection="0"/>
    <xf numFmtId="15" fontId="54" fillId="49" borderId="0">
      <alignment vertical="center"/>
    </xf>
    <xf numFmtId="0" fontId="55" fillId="0" borderId="65" applyNumberFormat="0" applyAlignment="0" applyProtection="0">
      <alignment horizontal="left" vertical="center"/>
    </xf>
    <xf numFmtId="0" fontId="55" fillId="0" borderId="61">
      <alignment horizontal="left" vertical="center"/>
    </xf>
    <xf numFmtId="0" fontId="56" fillId="50" borderId="38" applyNumberFormat="0" applyFill="0" applyBorder="0" applyAlignment="0" applyProtection="0"/>
    <xf numFmtId="0" fontId="57" fillId="0" borderId="66" applyBorder="0"/>
    <xf numFmtId="173" fontId="58" fillId="0" borderId="0" applyFill="0" applyBorder="0">
      <alignment vertical="center"/>
    </xf>
    <xf numFmtId="172" fontId="23" fillId="24" borderId="67">
      <alignment horizontal="right"/>
      <protection locked="0"/>
    </xf>
    <xf numFmtId="172" fontId="23" fillId="24" borderId="67">
      <alignment horizontal="right"/>
      <protection locked="0"/>
    </xf>
    <xf numFmtId="174" fontId="23" fillId="24" borderId="67">
      <protection locked="0"/>
    </xf>
    <xf numFmtId="174" fontId="23" fillId="24" borderId="67">
      <protection locked="0"/>
    </xf>
    <xf numFmtId="175" fontId="23" fillId="24" borderId="67">
      <alignment horizontal="right"/>
      <protection locked="0"/>
    </xf>
    <xf numFmtId="175" fontId="23" fillId="24" borderId="67">
      <alignment horizontal="right"/>
      <protection locked="0"/>
    </xf>
    <xf numFmtId="173" fontId="23" fillId="24" borderId="67">
      <alignment horizontal="left" vertical="top" wrapText="1"/>
      <protection locked="0"/>
    </xf>
    <xf numFmtId="0" fontId="23" fillId="24" borderId="67">
      <alignment horizontal="left" vertical="top" wrapText="1"/>
      <protection locked="0"/>
    </xf>
    <xf numFmtId="15" fontId="23" fillId="24" borderId="67">
      <alignment horizontal="right" vertical="center"/>
      <protection locked="0"/>
    </xf>
    <xf numFmtId="15" fontId="23" fillId="24" borderId="67">
      <alignment horizontal="right" vertical="center"/>
      <protection locked="0"/>
    </xf>
    <xf numFmtId="173" fontId="23" fillId="24" borderId="67">
      <alignment horizontal="center" vertical="center" wrapText="1"/>
      <protection locked="0"/>
    </xf>
    <xf numFmtId="0" fontId="23" fillId="24" borderId="67">
      <alignment horizontal="center" vertical="center" wrapText="1"/>
      <protection locked="0"/>
    </xf>
    <xf numFmtId="10" fontId="24" fillId="51" borderId="1" applyNumberFormat="0" applyBorder="0" applyAlignment="0" applyProtection="0"/>
    <xf numFmtId="194" fontId="52" fillId="0" borderId="0" applyFill="0" applyBorder="0" applyAlignment="0" applyProtection="0"/>
    <xf numFmtId="9" fontId="59" fillId="0" borderId="0" applyFill="0" applyBorder="0" applyAlignment="0" applyProtection="0"/>
    <xf numFmtId="0" fontId="60" fillId="0" borderId="0" applyBorder="0">
      <alignment vertical="center"/>
    </xf>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0" fontId="61" fillId="0" borderId="0" applyFill="0" applyBorder="0" applyAlignment="0"/>
    <xf numFmtId="0" fontId="61" fillId="0" borderId="0" applyFill="0" applyBorder="0" applyAlignment="0"/>
    <xf numFmtId="0" fontId="61" fillId="0" borderId="0" applyFill="0" applyBorder="0" applyAlignment="0"/>
    <xf numFmtId="0" fontId="61"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0" fontId="62" fillId="0" borderId="0" applyNumberFormat="0" applyFill="0" applyBorder="0" applyAlignment="0" applyProtection="0">
      <alignment horizontal="right"/>
    </xf>
    <xf numFmtId="186" fontId="17" fillId="0" borderId="0"/>
    <xf numFmtId="0" fontId="63" fillId="0" borderId="0" applyNumberFormat="0"/>
    <xf numFmtId="165" fontId="46" fillId="0" borderId="0" applyFont="0" applyFill="0" applyBorder="0" applyAlignment="0" applyProtection="0"/>
    <xf numFmtId="165" fontId="46" fillId="0" borderId="0" applyFont="0" applyFill="0" applyBorder="0" applyAlignment="0" applyProtection="0"/>
    <xf numFmtId="173" fontId="55" fillId="0" borderId="0" applyFill="0" applyBorder="0" applyAlignment="0">
      <alignment vertical="center"/>
    </xf>
    <xf numFmtId="0" fontId="64" fillId="50" borderId="63" applyNumberFormat="0" applyFill="0" applyBorder="0" applyAlignment="0" applyProtection="0"/>
    <xf numFmtId="0" fontId="65" fillId="0" borderId="63" applyNumberFormat="0" applyFill="0" applyBorder="0" applyAlignment="0" applyProtection="0"/>
    <xf numFmtId="195" fontId="17" fillId="0" borderId="0"/>
    <xf numFmtId="195" fontId="17" fillId="0" borderId="0"/>
    <xf numFmtId="195" fontId="17" fillId="0" borderId="0"/>
    <xf numFmtId="0" fontId="47" fillId="0" borderId="0"/>
    <xf numFmtId="0" fontId="47" fillId="0" borderId="0"/>
    <xf numFmtId="0" fontId="47" fillId="0" borderId="0"/>
    <xf numFmtId="0" fontId="47" fillId="0" borderId="0"/>
    <xf numFmtId="195" fontId="17" fillId="0" borderId="0"/>
    <xf numFmtId="195" fontId="17" fillId="0" borderId="0"/>
    <xf numFmtId="195" fontId="17" fillId="0" borderId="0"/>
    <xf numFmtId="195" fontId="17" fillId="0" borderId="0"/>
    <xf numFmtId="0" fontId="48" fillId="0" borderId="0"/>
    <xf numFmtId="194" fontId="17" fillId="0" borderId="0" applyFill="0" applyBorder="0" applyAlignment="0" applyProtection="0"/>
    <xf numFmtId="0" fontId="17" fillId="0" borderId="0"/>
    <xf numFmtId="0" fontId="17" fillId="0" borderId="0"/>
    <xf numFmtId="0" fontId="17" fillId="0" borderId="0"/>
    <xf numFmtId="0" fontId="17" fillId="0" borderId="0"/>
    <xf numFmtId="38" fontId="17" fillId="0" borderId="0" applyBorder="0" applyAlignment="0" applyProtection="0"/>
    <xf numFmtId="38" fontId="17" fillId="0" borderId="0" applyBorder="0" applyAlignment="0" applyProtection="0"/>
    <xf numFmtId="38" fontId="17" fillId="0" borderId="0" applyBorder="0" applyAlignment="0" applyProtection="0"/>
    <xf numFmtId="38" fontId="17" fillId="0" borderId="0" applyBorder="0" applyAlignment="0" applyProtection="0"/>
    <xf numFmtId="38" fontId="17" fillId="0" borderId="0" applyBorder="0" applyAlignment="0" applyProtection="0"/>
    <xf numFmtId="38" fontId="17" fillId="0" borderId="0" applyBorder="0" applyAlignment="0" applyProtection="0"/>
    <xf numFmtId="38" fontId="17" fillId="0" borderId="0" applyBorder="0" applyAlignment="0" applyProtection="0"/>
    <xf numFmtId="196" fontId="45" fillId="0" borderId="76" applyFill="0" applyBorder="0">
      <alignment horizontal="center"/>
    </xf>
    <xf numFmtId="196" fontId="66" fillId="0" borderId="63" applyFill="0" applyBorder="0" applyProtection="0">
      <alignment horizontal="center"/>
    </xf>
    <xf numFmtId="0" fontId="46" fillId="0" borderId="0"/>
    <xf numFmtId="0" fontId="17" fillId="46" borderId="67" applyNumberFormat="0" applyFont="0" applyAlignment="0" applyProtection="0"/>
    <xf numFmtId="0" fontId="17" fillId="46" borderId="67" applyNumberFormat="0" applyFont="0" applyAlignment="0" applyProtection="0"/>
    <xf numFmtId="0" fontId="17" fillId="46" borderId="67" applyNumberFormat="0" applyFont="0" applyAlignment="0" applyProtection="0"/>
    <xf numFmtId="197" fontId="67" fillId="0" borderId="76" applyBorder="0">
      <alignment horizontal="center"/>
    </xf>
    <xf numFmtId="176" fontId="24" fillId="0" borderId="0">
      <alignment horizontal="right"/>
    </xf>
    <xf numFmtId="176" fontId="24" fillId="0" borderId="0">
      <alignment horizontal="right"/>
    </xf>
    <xf numFmtId="176" fontId="24" fillId="0" borderId="0">
      <alignment horizontal="right"/>
    </xf>
    <xf numFmtId="177" fontId="24" fillId="47" borderId="0">
      <alignment horizontal="right"/>
    </xf>
    <xf numFmtId="177" fontId="24" fillId="47" borderId="0">
      <alignment horizontal="right"/>
    </xf>
    <xf numFmtId="177" fontId="24" fillId="47" borderId="0">
      <alignment horizontal="right"/>
    </xf>
    <xf numFmtId="175" fontId="24" fillId="0" borderId="0">
      <alignment horizontal="right"/>
    </xf>
    <xf numFmtId="175" fontId="24" fillId="0" borderId="0">
      <alignment horizontal="right"/>
    </xf>
    <xf numFmtId="175" fontId="24" fillId="0" borderId="0">
      <alignment horizontal="right"/>
    </xf>
    <xf numFmtId="15" fontId="24" fillId="0" borderId="0">
      <alignment horizontal="right" vertical="center"/>
    </xf>
    <xf numFmtId="15" fontId="24" fillId="0" borderId="0">
      <alignment horizontal="right" vertical="center"/>
    </xf>
    <xf numFmtId="15" fontId="24" fillId="0" borderId="0">
      <alignment horizontal="right" vertical="center"/>
    </xf>
    <xf numFmtId="173" fontId="24" fillId="0" borderId="0">
      <alignment horizontal="left" vertical="center" indent="1"/>
    </xf>
    <xf numFmtId="173" fontId="24" fillId="0" borderId="0">
      <alignment horizontal="left" vertical="center" indent="1"/>
    </xf>
    <xf numFmtId="0" fontId="24" fillId="0" borderId="0">
      <alignment horizontal="left" vertical="center" indent="1"/>
    </xf>
    <xf numFmtId="173" fontId="24" fillId="0" borderId="0">
      <alignment horizontal="left" vertical="center" indent="1"/>
    </xf>
    <xf numFmtId="0" fontId="68" fillId="0" borderId="0"/>
    <xf numFmtId="187" fontId="17"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198" fontId="17" fillId="0" borderId="0" applyFont="0" applyFill="0" applyBorder="0" applyAlignment="0" applyProtection="0"/>
    <xf numFmtId="199" fontId="47" fillId="0" borderId="0" applyFont="0" applyFill="0" applyBorder="0" applyAlignment="0" applyProtection="0"/>
    <xf numFmtId="199" fontId="47" fillId="0" borderId="0" applyFont="0" applyFill="0" applyBorder="0" applyAlignment="0" applyProtection="0"/>
    <xf numFmtId="199" fontId="47" fillId="0" borderId="0" applyFont="0" applyFill="0" applyBorder="0" applyAlignment="0" applyProtection="0"/>
    <xf numFmtId="199" fontId="47" fillId="0" borderId="0" applyFont="0" applyFill="0" applyBorder="0" applyAlignment="0" applyProtection="0"/>
    <xf numFmtId="10" fontId="17" fillId="0" borderId="0" applyFont="0" applyFill="0" applyBorder="0" applyAlignment="0" applyProtection="0"/>
    <xf numFmtId="0" fontId="69" fillId="0" borderId="66" applyBorder="0"/>
    <xf numFmtId="0" fontId="70" fillId="0" borderId="0"/>
    <xf numFmtId="0" fontId="71" fillId="0" borderId="0" applyNumberForma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0" fontId="42" fillId="0" borderId="0" applyFill="0" applyBorder="0" applyAlignment="0"/>
    <xf numFmtId="0" fontId="42" fillId="0" borderId="0" applyFill="0" applyBorder="0" applyAlignment="0"/>
    <xf numFmtId="0" fontId="42" fillId="0" borderId="0" applyFill="0" applyBorder="0" applyAlignment="0"/>
    <xf numFmtId="0" fontId="42"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38" fontId="72" fillId="0" borderId="63" applyFont="0" applyBorder="0" applyProtection="0">
      <alignment horizontal="right" vertical="center"/>
    </xf>
    <xf numFmtId="0" fontId="73" fillId="0" borderId="77"/>
    <xf numFmtId="0" fontId="73" fillId="0" borderId="77"/>
    <xf numFmtId="0" fontId="73" fillId="0" borderId="77"/>
    <xf numFmtId="0" fontId="73" fillId="0" borderId="77"/>
    <xf numFmtId="0" fontId="73" fillId="0" borderId="77"/>
    <xf numFmtId="0" fontId="17" fillId="0" borderId="0"/>
    <xf numFmtId="0" fontId="74" fillId="0" borderId="0"/>
    <xf numFmtId="0" fontId="75" fillId="0" borderId="78"/>
    <xf numFmtId="0" fontId="75" fillId="0" borderId="78"/>
    <xf numFmtId="0" fontId="75" fillId="0" borderId="78"/>
    <xf numFmtId="0" fontId="75" fillId="0" borderId="78"/>
    <xf numFmtId="0" fontId="75" fillId="0" borderId="78"/>
    <xf numFmtId="49" fontId="44" fillId="0" borderId="0" applyFill="0" applyBorder="0" applyAlignment="0"/>
    <xf numFmtId="200" fontId="17" fillId="0" borderId="0" applyFill="0" applyBorder="0" applyAlignment="0"/>
    <xf numFmtId="200" fontId="17" fillId="0" borderId="0" applyFill="0" applyBorder="0" applyAlignment="0"/>
    <xf numFmtId="200" fontId="17"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200" fontId="17" fillId="0" borderId="0" applyFill="0" applyBorder="0" applyAlignment="0"/>
    <xf numFmtId="200" fontId="17" fillId="0" borderId="0" applyFill="0" applyBorder="0" applyAlignment="0"/>
    <xf numFmtId="200" fontId="17" fillId="0" borderId="0" applyFill="0" applyBorder="0" applyAlignment="0"/>
    <xf numFmtId="200" fontId="17" fillId="0" borderId="0" applyFill="0" applyBorder="0" applyAlignment="0"/>
    <xf numFmtId="201" fontId="17" fillId="0" borderId="0" applyFill="0" applyBorder="0" applyAlignment="0"/>
    <xf numFmtId="201" fontId="17" fillId="0" borderId="0" applyFill="0" applyBorder="0" applyAlignment="0"/>
    <xf numFmtId="201" fontId="17"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201" fontId="17" fillId="0" borderId="0" applyFill="0" applyBorder="0" applyAlignment="0"/>
    <xf numFmtId="201" fontId="17" fillId="0" borderId="0" applyFill="0" applyBorder="0" applyAlignment="0"/>
    <xf numFmtId="201" fontId="17" fillId="0" borderId="0" applyFill="0" applyBorder="0" applyAlignment="0"/>
    <xf numFmtId="201" fontId="17" fillId="0" borderId="0" applyFill="0" applyBorder="0" applyAlignment="0"/>
    <xf numFmtId="0" fontId="76" fillId="52" borderId="0"/>
    <xf numFmtId="173" fontId="77" fillId="0" borderId="0">
      <alignment horizontal="left"/>
    </xf>
    <xf numFmtId="0" fontId="60" fillId="0" borderId="38" applyNumberFormat="0" applyFill="0" applyBorder="0" applyProtection="0">
      <alignment horizontal="center"/>
    </xf>
    <xf numFmtId="0" fontId="77" fillId="0" borderId="0">
      <alignment horizontal="left"/>
    </xf>
    <xf numFmtId="0" fontId="78" fillId="0" borderId="0"/>
    <xf numFmtId="202" fontId="17" fillId="0" borderId="0" applyFont="0" applyFill="0" applyBorder="0" applyAlignment="0" applyProtection="0"/>
    <xf numFmtId="203" fontId="17" fillId="0" borderId="0" applyFont="0" applyFill="0" applyBorder="0" applyAlignment="0" applyProtection="0"/>
    <xf numFmtId="0" fontId="68" fillId="0" borderId="0"/>
    <xf numFmtId="0" fontId="17" fillId="0" borderId="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0" fillId="12"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166" fontId="17" fillId="0" borderId="0" applyFont="0" applyFill="0" applyBorder="0" applyAlignment="0" applyProtection="0"/>
    <xf numFmtId="0" fontId="21" fillId="10" borderId="0" applyNumberFormat="0" applyBorder="0" applyAlignment="0" applyProtection="0"/>
    <xf numFmtId="0" fontId="31" fillId="27" borderId="0" applyNumberFormat="0" applyBorder="0" applyAlignment="0" applyProtection="0"/>
    <xf numFmtId="172" fontId="23" fillId="24" borderId="67">
      <alignment horizontal="right"/>
      <protection locked="0"/>
    </xf>
    <xf numFmtId="172" fontId="23" fillId="24" borderId="67">
      <alignment horizontal="right"/>
      <protection locked="0"/>
    </xf>
    <xf numFmtId="0" fontId="17" fillId="0" borderId="0"/>
    <xf numFmtId="0" fontId="17" fillId="0" borderId="0"/>
    <xf numFmtId="0" fontId="17" fillId="0" borderId="0"/>
    <xf numFmtId="0" fontId="17" fillId="0" borderId="0"/>
    <xf numFmtId="0" fontId="17" fillId="0" borderId="0"/>
    <xf numFmtId="0" fontId="20" fillId="0" borderId="0"/>
    <xf numFmtId="0" fontId="20" fillId="0" borderId="0"/>
    <xf numFmtId="0" fontId="17" fillId="0" borderId="0"/>
    <xf numFmtId="0" fontId="17" fillId="0" borderId="0"/>
    <xf numFmtId="0" fontId="25" fillId="0" borderId="0"/>
    <xf numFmtId="0" fontId="20" fillId="0" borderId="0"/>
    <xf numFmtId="0" fontId="17" fillId="0" borderId="0"/>
    <xf numFmtId="0" fontId="17" fillId="0" borderId="0"/>
    <xf numFmtId="0" fontId="20" fillId="0" borderId="0"/>
    <xf numFmtId="0" fontId="20" fillId="0" borderId="0"/>
    <xf numFmtId="0" fontId="20" fillId="0" borderId="0"/>
    <xf numFmtId="0" fontId="17" fillId="0" borderId="0"/>
    <xf numFmtId="0" fontId="20" fillId="0" borderId="0"/>
    <xf numFmtId="0" fontId="20" fillId="0" borderId="0"/>
    <xf numFmtId="0" fontId="25" fillId="46" borderId="67" applyNumberFormat="0" applyFont="0" applyAlignment="0" applyProtection="0"/>
    <xf numFmtId="0" fontId="17" fillId="46" borderId="67" applyNumberFormat="0" applyFont="0" applyAlignment="0" applyProtection="0"/>
    <xf numFmtId="0" fontId="25" fillId="46" borderId="67" applyNumberFormat="0" applyFont="0" applyAlignment="0" applyProtection="0"/>
    <xf numFmtId="0" fontId="20" fillId="11" borderId="60" applyNumberFormat="0" applyFont="0" applyAlignment="0" applyProtection="0"/>
    <xf numFmtId="0" fontId="25" fillId="11" borderId="60" applyNumberFormat="0" applyFont="0" applyAlignment="0" applyProtection="0"/>
    <xf numFmtId="0" fontId="25" fillId="11" borderId="60" applyNumberFormat="0" applyFont="0" applyAlignment="0" applyProtection="0"/>
    <xf numFmtId="0" fontId="20" fillId="11" borderId="60" applyNumberFormat="0" applyFont="0" applyAlignment="0" applyProtection="0"/>
    <xf numFmtId="9" fontId="17" fillId="0" borderId="0" applyFont="0" applyFill="0" applyBorder="0" applyAlignment="0" applyProtection="0"/>
    <xf numFmtId="0" fontId="17" fillId="0" borderId="0"/>
    <xf numFmtId="0" fontId="17" fillId="46" borderId="67" applyNumberFormat="0" applyFont="0" applyAlignment="0" applyProtection="0"/>
    <xf numFmtId="0" fontId="17" fillId="0" borderId="0"/>
    <xf numFmtId="0" fontId="17" fillId="0" borderId="0"/>
    <xf numFmtId="167" fontId="17" fillId="0" borderId="0" applyFont="0" applyFill="0" applyBorder="0" applyAlignment="0" applyProtection="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4" fontId="17" fillId="0" borderId="0" applyFill="0" applyBorder="0" applyAlignment="0"/>
    <xf numFmtId="184" fontId="17" fillId="0" borderId="0" applyFill="0" applyBorder="0" applyAlignment="0"/>
    <xf numFmtId="184" fontId="17" fillId="0" borderId="0" applyFill="0" applyBorder="0" applyAlignment="0"/>
    <xf numFmtId="184" fontId="17" fillId="0" borderId="0" applyFill="0" applyBorder="0" applyAlignment="0"/>
    <xf numFmtId="186" fontId="17" fillId="0" borderId="0" applyFill="0" applyBorder="0" applyAlignment="0"/>
    <xf numFmtId="186" fontId="17" fillId="0" borderId="0" applyFill="0" applyBorder="0" applyAlignment="0"/>
    <xf numFmtId="186" fontId="17" fillId="0" borderId="0" applyFill="0" applyBorder="0" applyAlignment="0"/>
    <xf numFmtId="186"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0" fontId="17" fillId="0" borderId="0" applyFont="0" applyFill="0" applyBorder="0" applyAlignment="0" applyProtection="0"/>
    <xf numFmtId="180" fontId="17" fillId="0" borderId="0" applyFont="0" applyFill="0" applyBorder="0" applyAlignment="0" applyProtection="0"/>
    <xf numFmtId="180" fontId="17" fillId="0" borderId="0" applyFont="0" applyFill="0" applyBorder="0" applyAlignment="0" applyProtection="0"/>
    <xf numFmtId="180"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49" fillId="0" borderId="62" applyNumberFormat="0" applyFill="0" applyBorder="0" applyAlignment="0" applyProtection="0">
      <protection locked="0"/>
    </xf>
    <xf numFmtId="182" fontId="17" fillId="0" borderId="0" applyFont="0" applyFill="0" applyBorder="0" applyAlignment="0" applyProtection="0"/>
    <xf numFmtId="182" fontId="17" fillId="0" borderId="0" applyFont="0" applyFill="0" applyBorder="0" applyAlignment="0" applyProtection="0"/>
    <xf numFmtId="182" fontId="17" fillId="0" borderId="0" applyFont="0" applyFill="0" applyBorder="0" applyAlignment="0" applyProtection="0"/>
    <xf numFmtId="182"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84" fontId="17" fillId="0" borderId="0" applyFont="0" applyFill="0" applyBorder="0" applyAlignment="0" applyProtection="0"/>
    <xf numFmtId="9" fontId="17" fillId="0" borderId="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6" fontId="17" fillId="0" borderId="0"/>
    <xf numFmtId="194" fontId="17" fillId="0" borderId="0" applyFill="0" applyBorder="0" applyAlignment="0" applyProtection="0"/>
    <xf numFmtId="0" fontId="17" fillId="0" borderId="0"/>
    <xf numFmtId="0" fontId="17" fillId="0" borderId="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98" fontId="17" fillId="0" borderId="0" applyFont="0" applyFill="0" applyBorder="0" applyAlignment="0" applyProtection="0"/>
    <xf numFmtId="10" fontId="17" fillId="0" borderId="0" applyFont="0" applyFill="0" applyBorder="0" applyAlignment="0" applyProtection="0"/>
    <xf numFmtId="9" fontId="17" fillId="0" borderId="0" applyFont="0" applyFill="0" applyBorder="0" applyAlignment="0" applyProtection="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11" borderId="60" applyNumberFormat="0" applyFont="0" applyAlignment="0" applyProtection="0"/>
    <xf numFmtId="0" fontId="17" fillId="0" borderId="0"/>
    <xf numFmtId="167" fontId="17" fillId="0" borderId="0" applyFont="0" applyFill="0" applyBorder="0" applyAlignment="0" applyProtection="0"/>
    <xf numFmtId="0" fontId="17" fillId="0" borderId="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167" fontId="25" fillId="0" borderId="0" applyFont="0" applyFill="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181" fontId="17" fillId="0" borderId="0" applyFill="0" applyBorder="0" applyAlignment="0"/>
    <xf numFmtId="181" fontId="17" fillId="0" borderId="0" applyFill="0" applyBorder="0" applyAlignment="0"/>
    <xf numFmtId="181"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0"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8"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0" fontId="61" fillId="0" borderId="0" applyFill="0" applyBorder="0" applyAlignment="0"/>
    <xf numFmtId="0" fontId="61" fillId="0" borderId="0" applyFill="0" applyBorder="0" applyAlignment="0"/>
    <xf numFmtId="0" fontId="61" fillId="0" borderId="0" applyFill="0" applyBorder="0" applyAlignment="0"/>
    <xf numFmtId="0" fontId="61"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9" fontId="17" fillId="0" borderId="0" applyFill="0" applyBorder="0" applyAlignment="0"/>
    <xf numFmtId="181" fontId="17" fillId="0" borderId="0" applyFill="0" applyBorder="0" applyAlignment="0"/>
    <xf numFmtId="181" fontId="17" fillId="0" borderId="0" applyFill="0" applyBorder="0" applyAlignment="0"/>
    <xf numFmtId="181"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2" fontId="17" fillId="0" borderId="0" applyFill="0" applyBorder="0" applyAlignment="0"/>
    <xf numFmtId="181" fontId="17" fillId="0" borderId="0" applyFill="0" applyBorder="0" applyAlignment="0"/>
    <xf numFmtId="181" fontId="17" fillId="0" borderId="0" applyFill="0" applyBorder="0" applyAlignment="0"/>
    <xf numFmtId="0" fontId="25" fillId="0" borderId="0"/>
    <xf numFmtId="181" fontId="17" fillId="0" borderId="0" applyFill="0" applyBorder="0" applyAlignment="0"/>
    <xf numFmtId="0" fontId="25" fillId="0" borderId="0"/>
    <xf numFmtId="181" fontId="17" fillId="0" borderId="0" applyFill="0" applyBorder="0" applyAlignment="0"/>
    <xf numFmtId="0" fontId="25" fillId="0" borderId="0"/>
    <xf numFmtId="0" fontId="62" fillId="0" borderId="0" applyNumberFormat="0" applyFill="0" applyBorder="0" applyAlignment="0" applyProtection="0">
      <alignment horizontal="right"/>
    </xf>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0" fontId="36" fillId="0" borderId="73" applyNumberFormat="0" applyFill="0" applyAlignment="0" applyProtection="0"/>
    <xf numFmtId="0" fontId="25" fillId="0" borderId="0"/>
    <xf numFmtId="186" fontId="17" fillId="0" borderId="0"/>
    <xf numFmtId="0" fontId="25" fillId="0" borderId="0"/>
    <xf numFmtId="186" fontId="17" fillId="0" borderId="0"/>
    <xf numFmtId="0" fontId="25" fillId="0" borderId="0"/>
    <xf numFmtId="0" fontId="63" fillId="0" borderId="0" applyNumberFormat="0"/>
    <xf numFmtId="0" fontId="25" fillId="0" borderId="0"/>
    <xf numFmtId="173" fontId="55" fillId="0" borderId="0" applyFill="0" applyBorder="0" applyAlignment="0">
      <alignment vertical="center"/>
    </xf>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5" fillId="0" borderId="0"/>
    <xf numFmtId="0" fontId="37" fillId="45" borderId="0" applyNumberFormat="0" applyBorder="0" applyAlignment="0" applyProtection="0"/>
    <xf numFmtId="0" fontId="20" fillId="0" borderId="0"/>
    <xf numFmtId="0" fontId="64" fillId="50" borderId="63" applyNumberFormat="0" applyFill="0" applyBorder="0" applyAlignment="0" applyProtection="0"/>
    <xf numFmtId="0" fontId="20" fillId="0" borderId="0"/>
    <xf numFmtId="0" fontId="65" fillId="0" borderId="63" applyNumberFormat="0" applyFill="0" applyBorder="0" applyAlignment="0" applyProtection="0"/>
    <xf numFmtId="0" fontId="20" fillId="0" borderId="0"/>
    <xf numFmtId="195" fontId="17" fillId="0" borderId="0"/>
    <xf numFmtId="0" fontId="20" fillId="0" borderId="0"/>
    <xf numFmtId="195" fontId="17" fillId="0" borderId="0"/>
    <xf numFmtId="0" fontId="20" fillId="0" borderId="0"/>
    <xf numFmtId="195" fontId="17" fillId="0" borderId="0"/>
    <xf numFmtId="0" fontId="20" fillId="0" borderId="0"/>
    <xf numFmtId="0" fontId="47" fillId="0" borderId="0"/>
    <xf numFmtId="0" fontId="20" fillId="0" borderId="0"/>
    <xf numFmtId="0" fontId="47" fillId="0" borderId="0"/>
    <xf numFmtId="0" fontId="20" fillId="0" borderId="0"/>
    <xf numFmtId="0" fontId="47" fillId="0" borderId="0"/>
    <xf numFmtId="0" fontId="20" fillId="0" borderId="0"/>
    <xf numFmtId="0" fontId="47" fillId="0" borderId="0"/>
    <xf numFmtId="0" fontId="20" fillId="0" borderId="0"/>
    <xf numFmtId="195" fontId="17" fillId="0" borderId="0"/>
    <xf numFmtId="0" fontId="20" fillId="0" borderId="0"/>
    <xf numFmtId="195" fontId="17" fillId="0" borderId="0"/>
    <xf numFmtId="0" fontId="20" fillId="0" borderId="0"/>
    <xf numFmtId="195" fontId="17" fillId="0" borderId="0"/>
    <xf numFmtId="0" fontId="20" fillId="0" borderId="0"/>
    <xf numFmtId="195" fontId="17" fillId="0" borderId="0"/>
    <xf numFmtId="0" fontId="20" fillId="0" borderId="0"/>
    <xf numFmtId="0" fontId="48" fillId="0" borderId="0"/>
    <xf numFmtId="0" fontId="20" fillId="0" borderId="0"/>
    <xf numFmtId="194" fontId="17" fillId="0" borderId="0" applyFill="0" applyBorder="0" applyAlignment="0" applyProtection="0"/>
    <xf numFmtId="0" fontId="20" fillId="0" borderId="0"/>
    <xf numFmtId="194" fontId="17" fillId="0" borderId="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38" fontId="17" fillId="0" borderId="0" applyBorder="0" applyAlignment="0" applyProtection="0"/>
    <xf numFmtId="0" fontId="20" fillId="0" borderId="0"/>
    <xf numFmtId="196" fontId="45" fillId="0" borderId="76" applyFill="0" applyBorder="0">
      <alignment horizontal="center"/>
    </xf>
    <xf numFmtId="0" fontId="20" fillId="0" borderId="0"/>
    <xf numFmtId="196" fontId="66" fillId="0" borderId="63" applyFill="0" applyBorder="0" applyProtection="0">
      <alignment horizont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5" fillId="46" borderId="67" applyNumberFormat="0" applyFont="0" applyAlignment="0" applyProtection="0"/>
    <xf numFmtId="0" fontId="20" fillId="0" borderId="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5"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5" fillId="11" borderId="60" applyNumberFormat="0" applyFont="0" applyAlignment="0" applyProtection="0"/>
    <xf numFmtId="0" fontId="20" fillId="0" borderId="0"/>
    <xf numFmtId="0" fontId="20" fillId="0" borderId="0"/>
    <xf numFmtId="0" fontId="17" fillId="46" borderId="67" applyNumberFormat="0" applyFont="0" applyAlignment="0" applyProtection="0"/>
    <xf numFmtId="0" fontId="20" fillId="0" borderId="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5"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17" fillId="46" borderId="67" applyNumberFormat="0" applyFont="0" applyAlignment="0" applyProtection="0"/>
    <xf numFmtId="0" fontId="20" fillId="0" borderId="0"/>
    <xf numFmtId="0" fontId="17" fillId="46" borderId="67"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11" borderId="60" applyNumberFormat="0" applyFont="0" applyAlignment="0" applyProtection="0"/>
    <xf numFmtId="0" fontId="20" fillId="0" borderId="0"/>
    <xf numFmtId="197" fontId="67" fillId="0" borderId="76" applyBorder="0">
      <alignment horizontal="center"/>
    </xf>
    <xf numFmtId="0" fontId="20" fillId="0" borderId="0"/>
    <xf numFmtId="176" fontId="24" fillId="0" borderId="0">
      <alignment horizontal="right"/>
    </xf>
    <xf numFmtId="0" fontId="20" fillId="0" borderId="0"/>
    <xf numFmtId="176" fontId="24" fillId="0" borderId="0">
      <alignment horizontal="right"/>
    </xf>
    <xf numFmtId="0" fontId="20" fillId="0" borderId="0"/>
    <xf numFmtId="176" fontId="24" fillId="0" borderId="0">
      <alignment horizontal="right"/>
    </xf>
    <xf numFmtId="0" fontId="20" fillId="0" borderId="0"/>
    <xf numFmtId="177" fontId="24" fillId="47" borderId="0">
      <alignment horizontal="right"/>
    </xf>
    <xf numFmtId="0" fontId="20" fillId="0" borderId="0"/>
    <xf numFmtId="177" fontId="24" fillId="47" borderId="0">
      <alignment horizontal="right"/>
    </xf>
    <xf numFmtId="0" fontId="20" fillId="0" borderId="0"/>
    <xf numFmtId="177" fontId="24" fillId="47" borderId="0">
      <alignment horizontal="right"/>
    </xf>
    <xf numFmtId="0" fontId="20" fillId="0" borderId="0"/>
    <xf numFmtId="175" fontId="24" fillId="0" borderId="0">
      <alignment horizontal="right"/>
    </xf>
    <xf numFmtId="0" fontId="20" fillId="0" borderId="0"/>
    <xf numFmtId="175" fontId="24" fillId="0" borderId="0">
      <alignment horizontal="right"/>
    </xf>
    <xf numFmtId="0" fontId="20" fillId="0" borderId="0"/>
    <xf numFmtId="175" fontId="24" fillId="0" borderId="0">
      <alignment horizontal="right"/>
    </xf>
    <xf numFmtId="0" fontId="20" fillId="0" borderId="0"/>
    <xf numFmtId="15" fontId="24" fillId="0" borderId="0">
      <alignment horizontal="right" vertical="center"/>
    </xf>
    <xf numFmtId="0" fontId="20" fillId="0" borderId="0"/>
    <xf numFmtId="15" fontId="24" fillId="0" borderId="0">
      <alignment horizontal="right" vertical="center"/>
    </xf>
    <xf numFmtId="0" fontId="20" fillId="0" borderId="0"/>
    <xf numFmtId="15" fontId="24" fillId="0" borderId="0">
      <alignment horizontal="right" vertical="center"/>
    </xf>
    <xf numFmtId="0" fontId="20" fillId="0" borderId="0"/>
    <xf numFmtId="173" fontId="24" fillId="0" borderId="0">
      <alignment horizontal="left" vertical="center" indent="1"/>
    </xf>
    <xf numFmtId="0" fontId="20" fillId="0" borderId="0"/>
    <xf numFmtId="173" fontId="24" fillId="0" borderId="0">
      <alignment horizontal="left" vertical="center" indent="1"/>
    </xf>
    <xf numFmtId="0" fontId="20" fillId="0" borderId="0"/>
    <xf numFmtId="0" fontId="24" fillId="0" borderId="0">
      <alignment horizontal="left" vertical="center" indent="1"/>
    </xf>
    <xf numFmtId="0" fontId="20" fillId="0" borderId="0"/>
    <xf numFmtId="173" fontId="24" fillId="0" borderId="0">
      <alignment horizontal="left" vertical="center" indent="1"/>
    </xf>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38" fillId="43" borderId="74" applyNumberFormat="0" applyAlignment="0" applyProtection="0"/>
    <xf numFmtId="0" fontId="20" fillId="0" borderId="0"/>
    <xf numFmtId="0" fontId="68" fillId="0" borderId="0"/>
    <xf numFmtId="0" fontId="20" fillId="0" borderId="0"/>
    <xf numFmtId="187"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0"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187" fontId="17" fillId="0" borderId="0" applyFont="0" applyFill="0" applyBorder="0" applyAlignment="0" applyProtection="0"/>
    <xf numFmtId="0" fontId="20" fillId="0" borderId="0"/>
    <xf numFmtId="199" fontId="47" fillId="0" borderId="0" applyFont="0" applyFill="0" applyBorder="0" applyAlignment="0" applyProtection="0"/>
    <xf numFmtId="0" fontId="20" fillId="0" borderId="0"/>
    <xf numFmtId="199" fontId="47" fillId="0" borderId="0" applyFont="0" applyFill="0" applyBorder="0" applyAlignment="0" applyProtection="0"/>
    <xf numFmtId="0" fontId="20" fillId="0" borderId="0"/>
    <xf numFmtId="199" fontId="47" fillId="0" borderId="0" applyFont="0" applyFill="0" applyBorder="0" applyAlignment="0" applyProtection="0"/>
    <xf numFmtId="0" fontId="20" fillId="0" borderId="0"/>
    <xf numFmtId="199" fontId="47" fillId="0" borderId="0" applyFont="0" applyFill="0" applyBorder="0" applyAlignment="0" applyProtection="0"/>
    <xf numFmtId="0" fontId="20" fillId="0" borderId="0"/>
    <xf numFmtId="198" fontId="17" fillId="0" borderId="0" applyFont="0" applyFill="0" applyBorder="0" applyAlignment="0" applyProtection="0"/>
    <xf numFmtId="0" fontId="20" fillId="0" borderId="0"/>
    <xf numFmtId="198" fontId="17" fillId="0" borderId="0" applyFont="0" applyFill="0" applyBorder="0" applyAlignment="0" applyProtection="0"/>
    <xf numFmtId="0" fontId="20" fillId="0" borderId="0"/>
    <xf numFmtId="10" fontId="17" fillId="0" borderId="0" applyFont="0" applyFill="0" applyBorder="0" applyAlignment="0" applyProtection="0"/>
    <xf numFmtId="0" fontId="20" fillId="0" borderId="0"/>
    <xf numFmtId="10" fontId="17" fillId="0" borderId="0" applyFont="0" applyFill="0" applyBorder="0" applyAlignment="0" applyProtection="0"/>
    <xf numFmtId="0" fontId="20" fillId="0" borderId="0"/>
    <xf numFmtId="9" fontId="17" fillId="0" borderId="0" applyFont="0" applyFill="0" applyBorder="0" applyAlignment="0" applyProtection="0"/>
    <xf numFmtId="0" fontId="20" fillId="0" borderId="0"/>
    <xf numFmtId="9" fontId="17" fillId="0" borderId="0" applyFont="0" applyFill="0" applyBorder="0" applyAlignment="0" applyProtection="0"/>
    <xf numFmtId="0" fontId="20" fillId="0" borderId="0"/>
    <xf numFmtId="9" fontId="17" fillId="0" borderId="0" applyFont="0" applyFill="0" applyBorder="0" applyAlignment="0" applyProtection="0"/>
    <xf numFmtId="0" fontId="20" fillId="0" borderId="0"/>
    <xf numFmtId="0" fontId="69" fillId="0" borderId="66" applyBorder="0"/>
    <xf numFmtId="0" fontId="20" fillId="0" borderId="0"/>
    <xf numFmtId="0" fontId="70" fillId="0" borderId="0"/>
    <xf numFmtId="0" fontId="20" fillId="0" borderId="0"/>
    <xf numFmtId="0" fontId="71" fillId="0" borderId="0" applyNumberForma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0"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8" fontId="17" fillId="0" borderId="0" applyFill="0" applyBorder="0" applyAlignment="0"/>
    <xf numFmtId="0" fontId="20" fillId="0" borderId="0"/>
    <xf numFmtId="189" fontId="17" fillId="0" borderId="0" applyFill="0" applyBorder="0" applyAlignment="0"/>
    <xf numFmtId="0" fontId="20" fillId="0" borderId="0"/>
    <xf numFmtId="189" fontId="17" fillId="0" borderId="0" applyFill="0" applyBorder="0" applyAlignment="0"/>
    <xf numFmtId="0" fontId="20" fillId="0" borderId="0"/>
    <xf numFmtId="189" fontId="17" fillId="0" borderId="0" applyFill="0" applyBorder="0" applyAlignment="0"/>
    <xf numFmtId="0" fontId="20" fillId="0" borderId="0"/>
    <xf numFmtId="0" fontId="42" fillId="0" borderId="0" applyFill="0" applyBorder="0" applyAlignment="0"/>
    <xf numFmtId="0" fontId="20" fillId="0" borderId="0"/>
    <xf numFmtId="0" fontId="42" fillId="0" borderId="0" applyFill="0" applyBorder="0" applyAlignment="0"/>
    <xf numFmtId="0" fontId="20" fillId="0" borderId="0"/>
    <xf numFmtId="0" fontId="42" fillId="0" borderId="0" applyFill="0" applyBorder="0" applyAlignment="0"/>
    <xf numFmtId="0" fontId="20" fillId="0" borderId="0"/>
    <xf numFmtId="0" fontId="42" fillId="0" borderId="0" applyFill="0" applyBorder="0" applyAlignment="0"/>
    <xf numFmtId="0" fontId="20" fillId="0" borderId="0"/>
    <xf numFmtId="189" fontId="17" fillId="0" borderId="0" applyFill="0" applyBorder="0" applyAlignment="0"/>
    <xf numFmtId="0" fontId="20" fillId="0" borderId="0"/>
    <xf numFmtId="189" fontId="17" fillId="0" borderId="0" applyFill="0" applyBorder="0" applyAlignment="0"/>
    <xf numFmtId="0" fontId="20" fillId="0" borderId="0"/>
    <xf numFmtId="189" fontId="17" fillId="0" borderId="0" applyFill="0" applyBorder="0" applyAlignment="0"/>
    <xf numFmtId="0" fontId="20" fillId="0" borderId="0"/>
    <xf numFmtId="189"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2"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181" fontId="17" fillId="0" borderId="0" applyFill="0" applyBorder="0" applyAlignment="0"/>
    <xf numFmtId="0" fontId="20" fillId="0" borderId="0"/>
    <xf numFmtId="0" fontId="73" fillId="0" borderId="77"/>
    <xf numFmtId="0" fontId="20" fillId="0" borderId="0"/>
    <xf numFmtId="0" fontId="73" fillId="0" borderId="77"/>
    <xf numFmtId="0" fontId="20" fillId="0" borderId="0"/>
    <xf numFmtId="0" fontId="73" fillId="0" borderId="77"/>
    <xf numFmtId="0" fontId="20" fillId="0" borderId="0"/>
    <xf numFmtId="0" fontId="73" fillId="0" borderId="77"/>
    <xf numFmtId="0" fontId="20" fillId="0" borderId="0"/>
    <xf numFmtId="0" fontId="73" fillId="0" borderId="77"/>
    <xf numFmtId="0" fontId="20" fillId="0" borderId="0"/>
    <xf numFmtId="0" fontId="74" fillId="0" borderId="0"/>
    <xf numFmtId="0" fontId="20" fillId="0" borderId="0"/>
    <xf numFmtId="0" fontId="75" fillId="0" borderId="78"/>
    <xf numFmtId="0" fontId="20" fillId="0" borderId="0"/>
    <xf numFmtId="0" fontId="75" fillId="0" borderId="78"/>
    <xf numFmtId="0" fontId="20" fillId="0" borderId="0"/>
    <xf numFmtId="0" fontId="75" fillId="0" borderId="78"/>
    <xf numFmtId="0" fontId="20" fillId="0" borderId="0"/>
    <xf numFmtId="0" fontId="75" fillId="0" borderId="78"/>
    <xf numFmtId="0" fontId="20" fillId="0" borderId="0"/>
    <xf numFmtId="0" fontId="75" fillId="0" borderId="78"/>
    <xf numFmtId="0" fontId="20" fillId="0" borderId="0"/>
    <xf numFmtId="49" fontId="44" fillId="0" borderId="0" applyFill="0" applyBorder="0" applyAlignment="0"/>
    <xf numFmtId="0" fontId="20" fillId="0" borderId="0"/>
    <xf numFmtId="200" fontId="17" fillId="0" borderId="0" applyFill="0" applyBorder="0" applyAlignment="0"/>
    <xf numFmtId="0" fontId="20" fillId="0" borderId="0"/>
    <xf numFmtId="200" fontId="17" fillId="0" borderId="0" applyFill="0" applyBorder="0" applyAlignment="0"/>
    <xf numFmtId="0" fontId="20" fillId="0" borderId="0"/>
    <xf numFmtId="200" fontId="17"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200" fontId="17" fillId="0" borderId="0" applyFill="0" applyBorder="0" applyAlignment="0"/>
    <xf numFmtId="0" fontId="20" fillId="0" borderId="0"/>
    <xf numFmtId="200" fontId="17" fillId="0" borderId="0" applyFill="0" applyBorder="0" applyAlignment="0"/>
    <xf numFmtId="0" fontId="20" fillId="0" borderId="0"/>
    <xf numFmtId="200" fontId="17" fillId="0" borderId="0" applyFill="0" applyBorder="0" applyAlignment="0"/>
    <xf numFmtId="0" fontId="20" fillId="0" borderId="0"/>
    <xf numFmtId="200" fontId="17" fillId="0" borderId="0" applyFill="0" applyBorder="0" applyAlignment="0"/>
    <xf numFmtId="0" fontId="20" fillId="0" borderId="0"/>
    <xf numFmtId="201" fontId="17" fillId="0" borderId="0" applyFill="0" applyBorder="0" applyAlignment="0"/>
    <xf numFmtId="0" fontId="20" fillId="0" borderId="0"/>
    <xf numFmtId="201" fontId="17" fillId="0" borderId="0" applyFill="0" applyBorder="0" applyAlignment="0"/>
    <xf numFmtId="0" fontId="20" fillId="0" borderId="0"/>
    <xf numFmtId="201" fontId="17"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0" fontId="44" fillId="0" borderId="0" applyFill="0" applyBorder="0" applyAlignment="0"/>
    <xf numFmtId="0" fontId="20" fillId="0" borderId="0"/>
    <xf numFmtId="201" fontId="17" fillId="0" borderId="0" applyFill="0" applyBorder="0" applyAlignment="0"/>
    <xf numFmtId="0" fontId="20" fillId="0" borderId="0"/>
    <xf numFmtId="201" fontId="17" fillId="0" borderId="0" applyFill="0" applyBorder="0" applyAlignment="0"/>
    <xf numFmtId="0" fontId="20" fillId="0" borderId="0"/>
    <xf numFmtId="201" fontId="17" fillId="0" borderId="0" applyFill="0" applyBorder="0" applyAlignment="0"/>
    <xf numFmtId="0" fontId="20" fillId="0" borderId="0"/>
    <xf numFmtId="201" fontId="17" fillId="0" borderId="0" applyFill="0" applyBorder="0" applyAlignment="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39" fillId="0" borderId="0" applyNumberFormat="0" applyFill="0" applyBorder="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40" fillId="0" borderId="75" applyNumberFormat="0" applyFill="0" applyAlignment="0" applyProtection="0"/>
    <xf numFmtId="0" fontId="20" fillId="0" borderId="0"/>
    <xf numFmtId="0" fontId="76" fillId="52" borderId="0"/>
    <xf numFmtId="0" fontId="20" fillId="0" borderId="0"/>
    <xf numFmtId="173" fontId="77" fillId="0" borderId="0">
      <alignment horizontal="left"/>
    </xf>
    <xf numFmtId="0" fontId="20" fillId="0" borderId="0"/>
    <xf numFmtId="0" fontId="60" fillId="0" borderId="38" applyNumberFormat="0" applyFill="0" applyBorder="0" applyProtection="0">
      <alignment horizontal="center"/>
    </xf>
    <xf numFmtId="0" fontId="20" fillId="0" borderId="0"/>
    <xf numFmtId="0" fontId="78" fillId="0" borderId="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41" fillId="0" borderId="0" applyNumberFormat="0" applyFill="0" applyBorder="0" applyAlignment="0" applyProtection="0"/>
    <xf numFmtId="0" fontId="20" fillId="0" borderId="0"/>
    <xf numFmtId="0" fontId="68" fillId="0" borderId="0"/>
  </cellStyleXfs>
  <cellXfs count="187">
    <xf numFmtId="0" fontId="0" fillId="0" borderId="0" xfId="0"/>
    <xf numFmtId="0" fontId="0" fillId="3" borderId="0" xfId="0" applyFill="1"/>
    <xf numFmtId="0" fontId="3" fillId="3" borderId="0" xfId="0" applyFont="1" applyFill="1"/>
    <xf numFmtId="14" fontId="0" fillId="3" borderId="0" xfId="0" applyNumberFormat="1" applyFill="1" applyAlignment="1">
      <alignment horizontal="left"/>
    </xf>
    <xf numFmtId="0" fontId="0" fillId="5" borderId="6" xfId="0" applyFill="1" applyBorder="1"/>
    <xf numFmtId="0" fontId="0" fillId="6" borderId="6" xfId="0" applyFill="1" applyBorder="1"/>
    <xf numFmtId="0" fontId="4" fillId="3" borderId="0" xfId="0" applyFont="1" applyFill="1"/>
    <xf numFmtId="0" fontId="7" fillId="7" borderId="1" xfId="0" applyFont="1" applyFill="1" applyBorder="1"/>
    <xf numFmtId="0" fontId="7" fillId="7" borderId="1" xfId="0" applyFont="1" applyFill="1" applyBorder="1" applyAlignment="1">
      <alignment horizontal="center"/>
    </xf>
    <xf numFmtId="0" fontId="0" fillId="2" borderId="1" xfId="0" applyFill="1" applyBorder="1"/>
    <xf numFmtId="0" fontId="0" fillId="5" borderId="6" xfId="0" applyFill="1" applyBorder="1" applyAlignment="1">
      <alignment horizontal="center"/>
    </xf>
    <xf numFmtId="0" fontId="0" fillId="6" borderId="6" xfId="0" applyFill="1" applyBorder="1" applyAlignment="1">
      <alignment horizontal="center"/>
    </xf>
    <xf numFmtId="10" fontId="0" fillId="5" borderId="6" xfId="0" applyNumberFormat="1" applyFill="1" applyBorder="1" applyAlignment="1">
      <alignment horizontal="center"/>
    </xf>
    <xf numFmtId="0" fontId="12" fillId="2" borderId="1" xfId="0" applyFont="1" applyFill="1" applyBorder="1"/>
    <xf numFmtId="10" fontId="0" fillId="6" borderId="6" xfId="0" applyNumberFormat="1" applyFill="1" applyBorder="1" applyAlignment="1">
      <alignment horizontal="center"/>
    </xf>
    <xf numFmtId="0" fontId="1" fillId="2" borderId="1" xfId="0" applyFont="1" applyFill="1" applyBorder="1"/>
    <xf numFmtId="10" fontId="1" fillId="6" borderId="6" xfId="0" applyNumberFormat="1" applyFont="1" applyFill="1" applyBorder="1" applyAlignment="1">
      <alignment horizontal="center"/>
    </xf>
    <xf numFmtId="0" fontId="11" fillId="0" borderId="1" xfId="1" applyBorder="1" applyProtection="1"/>
    <xf numFmtId="0" fontId="0" fillId="0" borderId="1" xfId="0" applyBorder="1"/>
    <xf numFmtId="0" fontId="7" fillId="7" borderId="1" xfId="0" applyFont="1" applyFill="1" applyBorder="1" applyAlignment="1">
      <alignment vertical="center"/>
    </xf>
    <xf numFmtId="0" fontId="7" fillId="7" borderId="1" xfId="0" applyFont="1" applyFill="1" applyBorder="1" applyAlignment="1">
      <alignment horizontal="center" vertical="center"/>
    </xf>
    <xf numFmtId="3" fontId="8" fillId="3" borderId="0" xfId="0" applyNumberFormat="1" applyFont="1" applyFill="1" applyAlignment="1">
      <alignment horizontal="left" vertical="center" wrapText="1"/>
    </xf>
    <xf numFmtId="3" fontId="0" fillId="3" borderId="0" xfId="0" applyNumberFormat="1" applyFill="1"/>
    <xf numFmtId="0" fontId="0" fillId="3" borderId="0" xfId="0" applyFill="1" applyAlignment="1">
      <alignment horizontal="center"/>
    </xf>
    <xf numFmtId="0" fontId="7" fillId="7" borderId="1" xfId="0" applyFont="1" applyFill="1" applyBorder="1" applyAlignment="1">
      <alignment horizontal="center" vertical="center" wrapText="1"/>
    </xf>
    <xf numFmtId="3" fontId="0" fillId="6" borderId="2" xfId="0" applyNumberFormat="1" applyFill="1" applyBorder="1" applyAlignment="1">
      <alignment horizontal="center"/>
    </xf>
    <xf numFmtId="3" fontId="0" fillId="6" borderId="3" xfId="0" applyNumberFormat="1" applyFill="1" applyBorder="1" applyAlignment="1">
      <alignment horizontal="center"/>
    </xf>
    <xf numFmtId="3" fontId="0" fillId="6" borderId="4" xfId="0" applyNumberFormat="1" applyFill="1" applyBorder="1" applyAlignment="1">
      <alignment horizontal="center"/>
    </xf>
    <xf numFmtId="0" fontId="0" fillId="5" borderId="2" xfId="0" applyFill="1" applyBorder="1" applyAlignment="1">
      <alignment horizontal="center"/>
    </xf>
    <xf numFmtId="168" fontId="0" fillId="6" borderId="4" xfId="0" applyNumberFormat="1" applyFill="1" applyBorder="1" applyAlignment="1">
      <alignment horizontal="center"/>
    </xf>
    <xf numFmtId="3" fontId="0" fillId="6" borderId="5" xfId="0" applyNumberFormat="1" applyFill="1" applyBorder="1" applyAlignment="1">
      <alignment horizontal="center"/>
    </xf>
    <xf numFmtId="3" fontId="0" fillId="6" borderId="6" xfId="0" applyNumberFormat="1" applyFill="1" applyBorder="1" applyAlignment="1">
      <alignment horizontal="center"/>
    </xf>
    <xf numFmtId="3" fontId="0" fillId="6" borderId="7" xfId="0" applyNumberFormat="1" applyFill="1" applyBorder="1" applyAlignment="1">
      <alignment horizontal="center"/>
    </xf>
    <xf numFmtId="0" fontId="0" fillId="5" borderId="5" xfId="0"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6" borderId="10" xfId="0" applyNumberFormat="1" applyFill="1" applyBorder="1" applyAlignment="1">
      <alignment horizontal="center"/>
    </xf>
    <xf numFmtId="0" fontId="0" fillId="5" borderId="8" xfId="0" applyFill="1" applyBorder="1" applyAlignment="1">
      <alignment horizontal="center"/>
    </xf>
    <xf numFmtId="169" fontId="0" fillId="6" borderId="6" xfId="0" applyNumberFormat="1" applyFill="1" applyBorder="1" applyAlignment="1">
      <alignment horizontal="center"/>
    </xf>
    <xf numFmtId="3" fontId="1" fillId="6" borderId="52" xfId="0" applyNumberFormat="1" applyFont="1" applyFill="1" applyBorder="1" applyAlignment="1">
      <alignment horizontal="center"/>
    </xf>
    <xf numFmtId="169" fontId="1" fillId="6" borderId="53" xfId="0" applyNumberFormat="1" applyFont="1" applyFill="1" applyBorder="1" applyAlignment="1">
      <alignment horizontal="center"/>
    </xf>
    <xf numFmtId="0" fontId="16" fillId="3" borderId="0" xfId="0" applyFont="1" applyFill="1"/>
    <xf numFmtId="0" fontId="6" fillId="3" borderId="0" xfId="0" applyFont="1" applyFill="1"/>
    <xf numFmtId="0" fontId="7" fillId="7" borderId="1" xfId="0" applyFont="1" applyFill="1" applyBorder="1" applyAlignment="1">
      <alignment vertical="center" wrapText="1"/>
    </xf>
    <xf numFmtId="3" fontId="0" fillId="5" borderId="11" xfId="0" applyNumberFormat="1" applyFill="1" applyBorder="1" applyAlignment="1">
      <alignment horizontal="center"/>
    </xf>
    <xf numFmtId="3" fontId="0" fillId="5" borderId="12" xfId="0" applyNumberFormat="1" applyFill="1" applyBorder="1" applyAlignment="1">
      <alignment horizontal="center"/>
    </xf>
    <xf numFmtId="3" fontId="0" fillId="5" borderId="13" xfId="0" applyNumberFormat="1" applyFill="1" applyBorder="1" applyAlignment="1">
      <alignment horizontal="center"/>
    </xf>
    <xf numFmtId="3" fontId="0" fillId="6" borderId="11" xfId="0" applyNumberFormat="1" applyFill="1" applyBorder="1" applyAlignment="1">
      <alignment horizontal="center"/>
    </xf>
    <xf numFmtId="3" fontId="0" fillId="6" borderId="12" xfId="0" applyNumberFormat="1" applyFill="1" applyBorder="1" applyAlignment="1">
      <alignment horizontal="center"/>
    </xf>
    <xf numFmtId="0" fontId="0" fillId="5" borderId="11" xfId="0" applyFill="1" applyBorder="1" applyAlignment="1">
      <alignment horizontal="center"/>
    </xf>
    <xf numFmtId="168" fontId="0" fillId="6" borderId="13" xfId="0" applyNumberFormat="1" applyFill="1" applyBorder="1" applyAlignment="1">
      <alignment horizontal="center"/>
    </xf>
    <xf numFmtId="0" fontId="1" fillId="3" borderId="0" xfId="0" applyFont="1" applyFill="1"/>
    <xf numFmtId="0" fontId="2" fillId="3" borderId="0" xfId="0" applyFont="1" applyFill="1"/>
    <xf numFmtId="0" fontId="0" fillId="4" borderId="1" xfId="0" applyFill="1" applyBorder="1"/>
    <xf numFmtId="164" fontId="0" fillId="4" borderId="1" xfId="0" applyNumberFormat="1" applyFill="1" applyBorder="1" applyAlignment="1">
      <alignment horizontal="center"/>
    </xf>
    <xf numFmtId="164" fontId="0" fillId="2" borderId="1" xfId="0" applyNumberFormat="1" applyFill="1" applyBorder="1" applyAlignment="1">
      <alignment horizontal="center"/>
    </xf>
    <xf numFmtId="0" fontId="13" fillId="3" borderId="0" xfId="0" applyFont="1" applyFill="1"/>
    <xf numFmtId="0" fontId="0" fillId="2" borderId="0" xfId="0" applyFill="1"/>
    <xf numFmtId="0" fontId="0" fillId="3" borderId="46" xfId="0" applyFill="1" applyBorder="1"/>
    <xf numFmtId="0" fontId="0" fillId="3" borderId="45" xfId="0" applyFill="1" applyBorder="1" applyAlignment="1">
      <alignment horizontal="center"/>
    </xf>
    <xf numFmtId="0" fontId="0" fillId="3" borderId="38" xfId="0" applyFill="1" applyBorder="1" applyAlignment="1">
      <alignment horizontal="center"/>
    </xf>
    <xf numFmtId="0" fontId="7" fillId="7" borderId="14" xfId="0" applyFont="1" applyFill="1" applyBorder="1" applyAlignment="1">
      <alignment vertical="center"/>
    </xf>
    <xf numFmtId="0" fontId="7" fillId="3" borderId="0" xfId="0" applyFont="1" applyFill="1" applyAlignment="1">
      <alignment vertical="center"/>
    </xf>
    <xf numFmtId="0" fontId="7" fillId="7" borderId="14" xfId="0" applyFont="1" applyFill="1" applyBorder="1" applyAlignment="1">
      <alignment horizontal="center"/>
    </xf>
    <xf numFmtId="0" fontId="7" fillId="3" borderId="0" xfId="0" applyFont="1" applyFill="1"/>
    <xf numFmtId="0" fontId="7" fillId="7" borderId="33" xfId="0" applyFont="1" applyFill="1" applyBorder="1" applyAlignment="1">
      <alignment horizontal="center" vertical="center"/>
    </xf>
    <xf numFmtId="0" fontId="0" fillId="2" borderId="47" xfId="0" applyFill="1" applyBorder="1"/>
    <xf numFmtId="164" fontId="0" fillId="6" borderId="36" xfId="0" applyNumberFormat="1" applyFill="1" applyBorder="1" applyAlignment="1">
      <alignment horizontal="center"/>
    </xf>
    <xf numFmtId="165" fontId="0" fillId="3" borderId="0" xfId="0" applyNumberFormat="1" applyFill="1" applyAlignment="1">
      <alignment horizontal="center"/>
    </xf>
    <xf numFmtId="169" fontId="0" fillId="5" borderId="43" xfId="0" applyNumberFormat="1" applyFill="1" applyBorder="1" applyAlignment="1">
      <alignment horizontal="center"/>
    </xf>
    <xf numFmtId="169" fontId="0" fillId="6" borderId="18" xfId="0" applyNumberFormat="1" applyFill="1" applyBorder="1" applyAlignment="1">
      <alignment horizontal="center"/>
    </xf>
    <xf numFmtId="0" fontId="0" fillId="2" borderId="48" xfId="0" applyFill="1" applyBorder="1"/>
    <xf numFmtId="164" fontId="0" fillId="6" borderId="34" xfId="0" applyNumberFormat="1" applyFill="1" applyBorder="1" applyAlignment="1">
      <alignment horizontal="center"/>
    </xf>
    <xf numFmtId="169" fontId="0" fillId="5" borderId="40" xfId="0" applyNumberFormat="1" applyFill="1" applyBorder="1" applyAlignment="1">
      <alignment horizontal="center"/>
    </xf>
    <xf numFmtId="0" fontId="0" fillId="2" borderId="49" xfId="0" applyFill="1" applyBorder="1"/>
    <xf numFmtId="164" fontId="0" fillId="6" borderId="35" xfId="0" applyNumberFormat="1" applyFill="1" applyBorder="1" applyAlignment="1">
      <alignment horizontal="center"/>
    </xf>
    <xf numFmtId="169" fontId="0" fillId="5" borderId="41" xfId="0" applyNumberFormat="1" applyFill="1" applyBorder="1" applyAlignment="1">
      <alignment horizontal="center"/>
    </xf>
    <xf numFmtId="169" fontId="0" fillId="6" borderId="26" xfId="0" applyNumberFormat="1" applyFill="1" applyBorder="1" applyAlignment="1">
      <alignment horizontal="center"/>
    </xf>
    <xf numFmtId="0" fontId="1" fillId="2" borderId="14" xfId="0" applyFont="1" applyFill="1" applyBorder="1"/>
    <xf numFmtId="164" fontId="1" fillId="6" borderId="14" xfId="0" applyNumberFormat="1" applyFont="1" applyFill="1" applyBorder="1" applyAlignment="1">
      <alignment horizontal="center"/>
    </xf>
    <xf numFmtId="165" fontId="1" fillId="3" borderId="0" xfId="0" applyNumberFormat="1" applyFont="1" applyFill="1" applyAlignment="1">
      <alignment horizontal="center"/>
    </xf>
    <xf numFmtId="169" fontId="1" fillId="5" borderId="42" xfId="0" applyNumberFormat="1" applyFont="1" applyFill="1" applyBorder="1" applyAlignment="1">
      <alignment horizontal="center"/>
    </xf>
    <xf numFmtId="169" fontId="1" fillId="6" borderId="28" xfId="0" applyNumberFormat="1" applyFont="1" applyFill="1" applyBorder="1" applyAlignment="1">
      <alignment horizontal="center"/>
    </xf>
    <xf numFmtId="0" fontId="9" fillId="3" borderId="0" xfId="0" applyFont="1" applyFill="1"/>
    <xf numFmtId="0" fontId="7" fillId="7" borderId="30" xfId="0" applyFont="1" applyFill="1" applyBorder="1"/>
    <xf numFmtId="0" fontId="7" fillId="7" borderId="14" xfId="0" applyFont="1" applyFill="1" applyBorder="1"/>
    <xf numFmtId="0" fontId="7" fillId="3" borderId="0" xfId="0" applyFont="1" applyFill="1" applyAlignment="1">
      <alignment horizontal="center"/>
    </xf>
    <xf numFmtId="0" fontId="9" fillId="2" borderId="16" xfId="0" applyFont="1" applyFill="1" applyBorder="1"/>
    <xf numFmtId="0" fontId="9" fillId="2" borderId="24" xfId="0" applyFont="1" applyFill="1" applyBorder="1"/>
    <xf numFmtId="169" fontId="9" fillId="3" borderId="0" xfId="0" applyNumberFormat="1" applyFont="1" applyFill="1"/>
    <xf numFmtId="169" fontId="9" fillId="5" borderId="39" xfId="0" applyNumberFormat="1" applyFont="1" applyFill="1" applyBorder="1" applyAlignment="1">
      <alignment horizontal="center"/>
    </xf>
    <xf numFmtId="169" fontId="9" fillId="5" borderId="31" xfId="0" applyNumberFormat="1" applyFont="1" applyFill="1" applyBorder="1" applyAlignment="1">
      <alignment horizontal="center"/>
    </xf>
    <xf numFmtId="169" fontId="9" fillId="5" borderId="32" xfId="0" applyNumberFormat="1" applyFont="1" applyFill="1" applyBorder="1" applyAlignment="1">
      <alignment horizontal="center"/>
    </xf>
    <xf numFmtId="169" fontId="9" fillId="6" borderId="34" xfId="0" applyNumberFormat="1" applyFont="1" applyFill="1" applyBorder="1" applyAlignment="1">
      <alignment horizontal="center"/>
    </xf>
    <xf numFmtId="169" fontId="9" fillId="5" borderId="40" xfId="0" applyNumberFormat="1" applyFont="1" applyFill="1" applyBorder="1" applyAlignment="1">
      <alignment horizontal="center"/>
    </xf>
    <xf numFmtId="169" fontId="9" fillId="5" borderId="6" xfId="0" applyNumberFormat="1" applyFont="1" applyFill="1" applyBorder="1" applyAlignment="1">
      <alignment horizontal="center"/>
    </xf>
    <xf numFmtId="169" fontId="9" fillId="5" borderId="20" xfId="0" applyNumberFormat="1" applyFont="1" applyFill="1" applyBorder="1" applyAlignment="1">
      <alignment horizontal="center"/>
    </xf>
    <xf numFmtId="0" fontId="9" fillId="2" borderId="25" xfId="0" applyFont="1" applyFill="1" applyBorder="1"/>
    <xf numFmtId="169" fontId="9" fillId="5" borderId="41" xfId="0" applyNumberFormat="1" applyFont="1" applyFill="1" applyBorder="1" applyAlignment="1">
      <alignment horizontal="center"/>
    </xf>
    <xf numFmtId="169" fontId="9" fillId="5" borderId="26" xfId="0" applyNumberFormat="1" applyFont="1" applyFill="1" applyBorder="1" applyAlignment="1">
      <alignment horizontal="center"/>
    </xf>
    <xf numFmtId="0" fontId="9" fillId="2" borderId="17" xfId="0" applyFont="1" applyFill="1" applyBorder="1"/>
    <xf numFmtId="0" fontId="10" fillId="2" borderId="14" xfId="0" applyFont="1" applyFill="1" applyBorder="1"/>
    <xf numFmtId="0" fontId="10" fillId="3" borderId="0" xfId="0" applyFont="1" applyFill="1"/>
    <xf numFmtId="169" fontId="10" fillId="6" borderId="14" xfId="0" applyNumberFormat="1" applyFont="1" applyFill="1" applyBorder="1" applyAlignment="1">
      <alignment horizontal="center"/>
    </xf>
    <xf numFmtId="169" fontId="10" fillId="3" borderId="0" xfId="0" applyNumberFormat="1" applyFont="1" applyFill="1"/>
    <xf numFmtId="169" fontId="10" fillId="6" borderId="42" xfId="0" applyNumberFormat="1" applyFont="1" applyFill="1" applyBorder="1" applyAlignment="1">
      <alignment horizontal="center"/>
    </xf>
    <xf numFmtId="169" fontId="10" fillId="6" borderId="28" xfId="0" applyNumberFormat="1" applyFont="1" applyFill="1" applyBorder="1" applyAlignment="1">
      <alignment horizontal="center"/>
    </xf>
    <xf numFmtId="169" fontId="10" fillId="6" borderId="29" xfId="0" applyNumberFormat="1" applyFont="1" applyFill="1" applyBorder="1" applyAlignment="1">
      <alignment horizontal="center"/>
    </xf>
    <xf numFmtId="0" fontId="9" fillId="2" borderId="15" xfId="0" applyFont="1" applyFill="1" applyBorder="1"/>
    <xf numFmtId="0" fontId="9" fillId="2" borderId="23" xfId="0" applyFont="1" applyFill="1" applyBorder="1"/>
    <xf numFmtId="169" fontId="9" fillId="6" borderId="36" xfId="0" applyNumberFormat="1" applyFont="1" applyFill="1" applyBorder="1" applyAlignment="1">
      <alignment horizontal="center"/>
    </xf>
    <xf numFmtId="169" fontId="9" fillId="6" borderId="43" xfId="0" applyNumberFormat="1" applyFont="1" applyFill="1" applyBorder="1" applyAlignment="1">
      <alignment horizontal="center"/>
    </xf>
    <xf numFmtId="169" fontId="9" fillId="6" borderId="18" xfId="0" applyNumberFormat="1" applyFont="1" applyFill="1" applyBorder="1" applyAlignment="1">
      <alignment horizontal="center"/>
    </xf>
    <xf numFmtId="169" fontId="9" fillId="6" borderId="19" xfId="0" applyNumberFormat="1" applyFont="1" applyFill="1" applyBorder="1" applyAlignment="1">
      <alignment horizontal="center"/>
    </xf>
    <xf numFmtId="169" fontId="9" fillId="6" borderId="40" xfId="0" applyNumberFormat="1" applyFont="1" applyFill="1" applyBorder="1" applyAlignment="1">
      <alignment horizontal="center"/>
    </xf>
    <xf numFmtId="169" fontId="9" fillId="6" borderId="6" xfId="0" applyNumberFormat="1" applyFont="1" applyFill="1" applyBorder="1" applyAlignment="1">
      <alignment horizontal="center"/>
    </xf>
    <xf numFmtId="169" fontId="9" fillId="6" borderId="20" xfId="0" applyNumberFormat="1" applyFont="1" applyFill="1" applyBorder="1" applyAlignment="1">
      <alignment horizontal="center"/>
    </xf>
    <xf numFmtId="169" fontId="9" fillId="6" borderId="37" xfId="0" applyNumberFormat="1" applyFont="1" applyFill="1" applyBorder="1" applyAlignment="1">
      <alignment horizontal="center"/>
    </xf>
    <xf numFmtId="169" fontId="9" fillId="6" borderId="44" xfId="0" applyNumberFormat="1" applyFont="1" applyFill="1" applyBorder="1" applyAlignment="1">
      <alignment horizontal="center"/>
    </xf>
    <xf numFmtId="169" fontId="9" fillId="6" borderId="21" xfId="0" applyNumberFormat="1" applyFont="1" applyFill="1" applyBorder="1" applyAlignment="1">
      <alignment horizontal="center"/>
    </xf>
    <xf numFmtId="169" fontId="9" fillId="6" borderId="22" xfId="0" applyNumberFormat="1" applyFont="1" applyFill="1" applyBorder="1" applyAlignment="1">
      <alignment horizontal="center"/>
    </xf>
    <xf numFmtId="0" fontId="18" fillId="3" borderId="54" xfId="2" applyFill="1" applyProtection="1"/>
    <xf numFmtId="0" fontId="18" fillId="3" borderId="54" xfId="2" applyFill="1" applyAlignment="1" applyProtection="1">
      <alignment horizontal="center"/>
    </xf>
    <xf numFmtId="0" fontId="18" fillId="5" borderId="54" xfId="2" applyFill="1" applyProtection="1"/>
    <xf numFmtId="0" fontId="19" fillId="3" borderId="55" xfId="3" applyFill="1" applyProtection="1"/>
    <xf numFmtId="171" fontId="0" fillId="4" borderId="1" xfId="0" applyNumberFormat="1" applyFill="1" applyBorder="1" applyAlignment="1">
      <alignment horizontal="center"/>
    </xf>
    <xf numFmtId="171" fontId="0" fillId="2" borderId="1" xfId="0" applyNumberFormat="1" applyFill="1" applyBorder="1" applyAlignment="1">
      <alignment horizontal="center"/>
    </xf>
    <xf numFmtId="0" fontId="0" fillId="5" borderId="1" xfId="0" applyFill="1" applyBorder="1" applyAlignment="1">
      <alignment wrapText="1"/>
    </xf>
    <xf numFmtId="166" fontId="9" fillId="5" borderId="1" xfId="0" applyNumberFormat="1" applyFont="1" applyFill="1" applyBorder="1" applyAlignment="1">
      <alignment horizontal="center" wrapText="1"/>
    </xf>
    <xf numFmtId="164" fontId="0" fillId="5" borderId="1" xfId="0" applyNumberFormat="1" applyFill="1" applyBorder="1" applyAlignment="1">
      <alignment horizontal="center" wrapText="1"/>
    </xf>
    <xf numFmtId="0" fontId="0" fillId="0" borderId="1" xfId="0" applyBorder="1" applyAlignment="1">
      <alignment wrapText="1"/>
    </xf>
    <xf numFmtId="166" fontId="9" fillId="0" borderId="1" xfId="0" applyNumberFormat="1" applyFont="1" applyBorder="1" applyAlignment="1">
      <alignment horizontal="center" wrapText="1"/>
    </xf>
    <xf numFmtId="164" fontId="0" fillId="0" borderId="1" xfId="0" applyNumberFormat="1" applyBorder="1" applyAlignment="1">
      <alignment horizontal="center" wrapText="1"/>
    </xf>
    <xf numFmtId="0" fontId="9" fillId="5" borderId="1" xfId="0" applyFont="1" applyFill="1" applyBorder="1" applyAlignment="1">
      <alignment wrapText="1"/>
    </xf>
    <xf numFmtId="0" fontId="0" fillId="5" borderId="1" xfId="0" applyFill="1" applyBorder="1" applyAlignment="1">
      <alignment horizontal="center" wrapText="1"/>
    </xf>
    <xf numFmtId="166" fontId="0" fillId="0" borderId="1" xfId="0" applyNumberFormat="1" applyBorder="1" applyAlignment="1">
      <alignment horizontal="center" wrapText="1"/>
    </xf>
    <xf numFmtId="0" fontId="0" fillId="6" borderId="1" xfId="0" applyFill="1" applyBorder="1" applyAlignment="1">
      <alignment wrapText="1"/>
    </xf>
    <xf numFmtId="166" fontId="0" fillId="6" borderId="1" xfId="0" applyNumberFormat="1" applyFill="1" applyBorder="1" applyAlignment="1">
      <alignment horizontal="center" wrapText="1"/>
    </xf>
    <xf numFmtId="164" fontId="0" fillId="6" borderId="1" xfId="0" applyNumberFormat="1" applyFill="1" applyBorder="1" applyAlignment="1">
      <alignment horizontal="center" wrapText="1"/>
    </xf>
    <xf numFmtId="0" fontId="9" fillId="0" borderId="1" xfId="0" applyFont="1" applyBorder="1" applyAlignment="1">
      <alignment wrapText="1"/>
    </xf>
    <xf numFmtId="0" fontId="0" fillId="6" borderId="1" xfId="0" applyFill="1" applyBorder="1" applyAlignment="1">
      <alignment horizontal="center" wrapText="1"/>
    </xf>
    <xf numFmtId="0" fontId="0" fillId="9" borderId="1" xfId="0" applyFill="1" applyBorder="1"/>
    <xf numFmtId="166" fontId="0" fillId="9" borderId="1" xfId="0" applyNumberFormat="1" applyFill="1" applyBorder="1" applyAlignment="1">
      <alignment horizontal="center"/>
    </xf>
    <xf numFmtId="164" fontId="0" fillId="9" borderId="1" xfId="0" applyNumberFormat="1" applyFill="1" applyBorder="1" applyAlignment="1">
      <alignment horizontal="center"/>
    </xf>
    <xf numFmtId="169" fontId="1" fillId="6" borderId="56" xfId="0" applyNumberFormat="1" applyFont="1" applyFill="1" applyBorder="1" applyAlignment="1">
      <alignment horizontal="center"/>
    </xf>
    <xf numFmtId="3" fontId="1" fillId="6" borderId="11" xfId="0" applyNumberFormat="1" applyFont="1" applyFill="1" applyBorder="1" applyAlignment="1">
      <alignment horizontal="center"/>
    </xf>
    <xf numFmtId="3" fontId="1" fillId="6" borderId="12" xfId="0" applyNumberFormat="1" applyFont="1" applyFill="1" applyBorder="1" applyAlignment="1">
      <alignment horizontal="center"/>
    </xf>
    <xf numFmtId="3" fontId="1" fillId="6" borderId="13" xfId="0" applyNumberFormat="1" applyFont="1" applyFill="1" applyBorder="1" applyAlignment="1">
      <alignment horizontal="center"/>
    </xf>
    <xf numFmtId="0" fontId="7" fillId="7" borderId="57" xfId="0" applyFont="1" applyFill="1" applyBorder="1" applyAlignment="1">
      <alignment horizontal="center" vertical="center"/>
    </xf>
    <xf numFmtId="0" fontId="7" fillId="7" borderId="58" xfId="0" applyFont="1" applyFill="1" applyBorder="1" applyAlignment="1">
      <alignment horizontal="center" vertical="center"/>
    </xf>
    <xf numFmtId="0" fontId="7" fillId="7" borderId="59" xfId="0" applyFont="1" applyFill="1" applyBorder="1" applyAlignment="1">
      <alignment horizontal="center" vertical="center"/>
    </xf>
    <xf numFmtId="169" fontId="9" fillId="5" borderId="27" xfId="0" applyNumberFormat="1" applyFont="1" applyFill="1" applyBorder="1" applyAlignment="1">
      <alignment horizontal="center"/>
    </xf>
    <xf numFmtId="3" fontId="0" fillId="6" borderId="1" xfId="0" applyNumberFormat="1" applyFill="1" applyBorder="1" applyAlignment="1">
      <alignment horizontal="center"/>
    </xf>
    <xf numFmtId="169" fontId="0" fillId="6" borderId="19" xfId="0" applyNumberFormat="1" applyFill="1" applyBorder="1" applyAlignment="1">
      <alignment horizontal="center"/>
    </xf>
    <xf numFmtId="169" fontId="0" fillId="6" borderId="20" xfId="0" applyNumberFormat="1" applyFill="1" applyBorder="1" applyAlignment="1">
      <alignment horizontal="center"/>
    </xf>
    <xf numFmtId="169" fontId="0" fillId="6" borderId="27" xfId="0" applyNumberFormat="1" applyFill="1" applyBorder="1" applyAlignment="1">
      <alignment horizontal="center"/>
    </xf>
    <xf numFmtId="169" fontId="1" fillId="6" borderId="29" xfId="0" applyNumberFormat="1" applyFont="1" applyFill="1" applyBorder="1" applyAlignment="1">
      <alignment horizontal="center"/>
    </xf>
    <xf numFmtId="0" fontId="22" fillId="3" borderId="0" xfId="0" applyFont="1" applyFill="1"/>
    <xf numFmtId="2" fontId="0" fillId="5" borderId="6" xfId="0" applyNumberFormat="1" applyFill="1" applyBorder="1" applyAlignment="1">
      <alignment horizontal="center"/>
    </xf>
    <xf numFmtId="0" fontId="6" fillId="0" borderId="1" xfId="0" applyFont="1" applyBorder="1"/>
    <xf numFmtId="10" fontId="0" fillId="5" borderId="6" xfId="4" applyNumberFormat="1" applyFont="1" applyFill="1" applyBorder="1" applyAlignment="1" applyProtection="1">
      <alignment horizontal="center"/>
    </xf>
    <xf numFmtId="1" fontId="0" fillId="2" borderId="38" xfId="0" applyNumberFormat="1" applyFill="1" applyBorder="1"/>
    <xf numFmtId="1" fontId="0" fillId="2" borderId="63" xfId="0" applyNumberFormat="1" applyFill="1" applyBorder="1"/>
    <xf numFmtId="1" fontId="0" fillId="2" borderId="64" xfId="0" applyNumberFormat="1" applyFill="1" applyBorder="1"/>
    <xf numFmtId="169" fontId="1" fillId="6" borderId="64" xfId="0" applyNumberFormat="1" applyFont="1" applyFill="1" applyBorder="1" applyAlignment="1">
      <alignment horizontal="center"/>
    </xf>
    <xf numFmtId="0" fontId="6" fillId="0" borderId="0" xfId="0" applyFont="1"/>
    <xf numFmtId="0" fontId="0" fillId="2" borderId="38" xfId="0" applyFill="1" applyBorder="1"/>
    <xf numFmtId="3" fontId="0" fillId="5" borderId="1" xfId="0" applyNumberFormat="1" applyFill="1" applyBorder="1" applyAlignment="1">
      <alignment horizontal="center"/>
    </xf>
    <xf numFmtId="3" fontId="0" fillId="3" borderId="1" xfId="0" applyNumberFormat="1" applyFill="1" applyBorder="1" applyAlignment="1">
      <alignment horizontal="center"/>
    </xf>
    <xf numFmtId="3" fontId="1" fillId="3" borderId="1" xfId="0" applyNumberFormat="1" applyFont="1" applyFill="1" applyBorder="1" applyAlignment="1">
      <alignment horizontal="center"/>
    </xf>
    <xf numFmtId="0" fontId="0" fillId="5" borderId="1" xfId="0" applyFill="1" applyBorder="1"/>
    <xf numFmtId="0" fontId="0" fillId="3" borderId="1" xfId="0" applyFill="1" applyBorder="1"/>
    <xf numFmtId="0" fontId="1" fillId="3" borderId="1" xfId="0" applyFont="1" applyFill="1" applyBorder="1"/>
    <xf numFmtId="0" fontId="0" fillId="3" borderId="1" xfId="0" applyFill="1" applyBorder="1" applyAlignment="1">
      <alignment wrapText="1"/>
    </xf>
    <xf numFmtId="0" fontId="1" fillId="3" borderId="1" xfId="0" applyFont="1" applyFill="1" applyBorder="1" applyAlignment="1">
      <alignment wrapText="1"/>
    </xf>
    <xf numFmtId="3" fontId="0" fillId="6" borderId="79" xfId="0" applyNumberFormat="1" applyFill="1" applyBorder="1" applyAlignment="1">
      <alignment horizontal="center"/>
    </xf>
    <xf numFmtId="3" fontId="0" fillId="6" borderId="80" xfId="0" applyNumberFormat="1" applyFill="1" applyBorder="1" applyAlignment="1">
      <alignment horizontal="center"/>
    </xf>
    <xf numFmtId="3" fontId="0" fillId="6" borderId="81" xfId="0" applyNumberFormat="1" applyFill="1" applyBorder="1" applyAlignment="1">
      <alignment horizontal="center"/>
    </xf>
    <xf numFmtId="168" fontId="0" fillId="6" borderId="7" xfId="0" applyNumberFormat="1" applyFill="1" applyBorder="1" applyAlignment="1">
      <alignment horizontal="center"/>
    </xf>
    <xf numFmtId="168" fontId="0" fillId="6" borderId="10" xfId="0" applyNumberFormat="1" applyFill="1" applyBorder="1" applyAlignment="1">
      <alignment horizontal="center"/>
    </xf>
    <xf numFmtId="205" fontId="0" fillId="6" borderId="1" xfId="0" applyNumberFormat="1" applyFill="1" applyBorder="1" applyAlignment="1">
      <alignment horizontal="center" wrapText="1"/>
    </xf>
    <xf numFmtId="205" fontId="0" fillId="2" borderId="1" xfId="0" applyNumberFormat="1" applyFill="1" applyBorder="1" applyAlignment="1">
      <alignment horizontal="center" wrapText="1"/>
    </xf>
    <xf numFmtId="170" fontId="0" fillId="2" borderId="1" xfId="0" applyNumberFormat="1" applyFill="1" applyBorder="1" applyAlignment="1">
      <alignment horizontal="left"/>
    </xf>
    <xf numFmtId="204" fontId="0" fillId="2" borderId="1" xfId="0" applyNumberFormat="1" applyFill="1" applyBorder="1" applyAlignment="1">
      <alignment horizontal="left"/>
    </xf>
    <xf numFmtId="0" fontId="0" fillId="2" borderId="1" xfId="0" applyFill="1" applyBorder="1" applyAlignment="1">
      <alignment horizontal="left"/>
    </xf>
    <xf numFmtId="0" fontId="0" fillId="2" borderId="1" xfId="0" applyFill="1" applyBorder="1" applyAlignment="1"/>
    <xf numFmtId="0" fontId="1" fillId="3" borderId="0" xfId="0" applyFont="1" applyFill="1" applyAlignment="1">
      <alignment horizontal="center" textRotation="90"/>
    </xf>
  </cellXfs>
  <cellStyles count="7499">
    <cellStyle name="20% - Accent1 10" xfId="25" xr:uid="{14FEAC3A-CDA2-4082-BB66-DE6BFAE9FC10}"/>
    <cellStyle name="20% - Accent1 10 2" xfId="2570" xr:uid="{F15DFEC6-CA0C-4F3F-85D2-89CCBEE21D54}"/>
    <cellStyle name="20% - Accent1 10 3" xfId="2571" xr:uid="{7CD3850C-2E52-45E8-8FEB-204468CAEB12}"/>
    <cellStyle name="20% - Accent1 10 4" xfId="2572" xr:uid="{30613327-0553-4DFC-B830-31E86244D66B}"/>
    <cellStyle name="20% - Accent1 11" xfId="26" xr:uid="{5D9721CF-EEF3-4DDA-AEF2-592C13C1AD34}"/>
    <cellStyle name="20% - Accent1 11 2" xfId="2573" xr:uid="{9ACE880A-FBB8-492B-B70C-5DEC2F3017A0}"/>
    <cellStyle name="20% - Accent1 11 3" xfId="2574" xr:uid="{A776DDEC-4597-4143-904E-FF3B93B786D8}"/>
    <cellStyle name="20% - Accent1 11 4" xfId="2575" xr:uid="{DD02D178-08EE-4538-96B4-F181FE3B2ADC}"/>
    <cellStyle name="20% - Accent1 12" xfId="27" xr:uid="{6BDC7897-8411-4451-85B9-AA9DB6F7325E}"/>
    <cellStyle name="20% - Accent1 12 2" xfId="2576" xr:uid="{0683CF80-B8E8-4B74-8274-CC42EE294F55}"/>
    <cellStyle name="20% - Accent1 12 3" xfId="2577" xr:uid="{C9720768-0ECB-47CD-9A94-A5C9EEC70AB9}"/>
    <cellStyle name="20% - Accent1 12 4" xfId="2578" xr:uid="{D8B387EF-3B18-4979-A9A8-118285E6F6BB}"/>
    <cellStyle name="20% - Accent1 13" xfId="28" xr:uid="{3B063223-1BBF-4890-9DFD-6FFD5509F194}"/>
    <cellStyle name="20% - Accent1 13 2" xfId="2579" xr:uid="{34615CFF-EC0C-497A-9D71-AD989B6F4C5F}"/>
    <cellStyle name="20% - Accent1 13 3" xfId="2580" xr:uid="{5B0C45E1-AE69-4B63-8EAB-3516AF28BD7C}"/>
    <cellStyle name="20% - Accent1 13 4" xfId="2581" xr:uid="{A1741B77-E21E-4B7E-9AC7-1934B1635E5A}"/>
    <cellStyle name="20% - Accent1 14" xfId="29" xr:uid="{5E4B7AD0-8183-4AEF-A115-82B736F17D47}"/>
    <cellStyle name="20% - Accent1 14 2" xfId="2582" xr:uid="{66589021-8685-425F-A049-45AC99D03EFD}"/>
    <cellStyle name="20% - Accent1 14 3" xfId="2583" xr:uid="{844BAD30-3203-4343-B3EC-A615E212C00D}"/>
    <cellStyle name="20% - Accent1 14 4" xfId="2584" xr:uid="{41385703-FF33-4B01-AEBD-012CF973C2EA}"/>
    <cellStyle name="20% - Accent1 15" xfId="30" xr:uid="{D6E83C48-677F-4A47-96F8-EDA47E8A04B2}"/>
    <cellStyle name="20% - Accent1 15 2" xfId="2585" xr:uid="{356E5B36-B578-4CF4-A6D3-C6858CC7EF00}"/>
    <cellStyle name="20% - Accent1 15 3" xfId="2586" xr:uid="{8E9AB57D-BBC7-4E3F-9BC8-20F5E3ADAE3F}"/>
    <cellStyle name="20% - Accent1 15 4" xfId="2587" xr:uid="{A223DA7A-D3F5-4344-A85E-D2BFB028D583}"/>
    <cellStyle name="20% - Accent1 16" xfId="31" xr:uid="{087F1599-CA12-4623-8FFE-A483DD84D807}"/>
    <cellStyle name="20% - Accent1 16 2" xfId="2588" xr:uid="{2DD388EE-6828-44F3-88EA-E6EA26C7685D}"/>
    <cellStyle name="20% - Accent1 16 3" xfId="2589" xr:uid="{618CCA3D-EF83-48A0-882E-0A1AA31D64AA}"/>
    <cellStyle name="20% - Accent1 16 4" xfId="2590" xr:uid="{E3E44256-8D80-4967-BEFE-636177D7EF5B}"/>
    <cellStyle name="20% - Accent1 17" xfId="32" xr:uid="{332A260B-ADE7-41AA-AD31-E90B9BA067EA}"/>
    <cellStyle name="20% - Accent1 17 2" xfId="2591" xr:uid="{F91EA547-3D61-4900-B293-2109EF854078}"/>
    <cellStyle name="20% - Accent1 17 3" xfId="2592" xr:uid="{2F6C3A28-3343-4CC8-B8CE-F7E959E30401}"/>
    <cellStyle name="20% - Accent1 17 4" xfId="2593" xr:uid="{F9AF3871-46E0-4279-9B33-D223D7640BD2}"/>
    <cellStyle name="20% - Accent1 18" xfId="33" xr:uid="{C2AB5A27-F377-40C3-860E-4827AE0F4BF7}"/>
    <cellStyle name="20% - Accent1 18 2" xfId="2594" xr:uid="{C52607A4-174C-4DD6-91A4-589663AFC1CB}"/>
    <cellStyle name="20% - Accent1 18 3" xfId="2595" xr:uid="{E56DFC6A-23AB-446B-81AD-1D4054D9CBAC}"/>
    <cellStyle name="20% - Accent1 18 4" xfId="2596" xr:uid="{D4535C0B-DDE8-487F-87BC-94B9EE6803CB}"/>
    <cellStyle name="20% - Accent1 19" xfId="34" xr:uid="{BE112CC0-75AD-4DD0-8F5A-D3E85612F614}"/>
    <cellStyle name="20% - Accent1 19 2" xfId="2597" xr:uid="{752899D2-86E5-4FCB-9AAF-424FCE90FF39}"/>
    <cellStyle name="20% - Accent1 19 3" xfId="2598" xr:uid="{09780AD0-F2D9-4E19-AF85-3E5D9582F5E2}"/>
    <cellStyle name="20% - Accent1 19 4" xfId="2599" xr:uid="{84A300A1-64C4-455A-9E04-7A29A5E32A64}"/>
    <cellStyle name="20% - Accent1 2" xfId="35" xr:uid="{E8274D24-9C84-45F5-BE90-655A06DD6158}"/>
    <cellStyle name="20% - Accent1 2 2" xfId="36" xr:uid="{A6A74DA5-D27D-4F8D-A676-3D0E2791906F}"/>
    <cellStyle name="20% - Accent1 2 2 2" xfId="2368" xr:uid="{89D27584-76FB-46E8-8966-EC148BCBB6AC}"/>
    <cellStyle name="20% - Accent1 2 2 2 2" xfId="2600" xr:uid="{D41486F3-1E94-4186-917B-7F4B1ADC7C0B}"/>
    <cellStyle name="20% - Accent1 2 2 2 3" xfId="2601" xr:uid="{A97911B9-5674-445F-9B42-7E156B7C3CDD}"/>
    <cellStyle name="20% - Accent1 2 2 2 4" xfId="2602" xr:uid="{181209B0-84F8-4FFB-8D31-D6337173F8E0}"/>
    <cellStyle name="20% - Accent1 2 2 3" xfId="2367" xr:uid="{27037A20-2BBB-4698-A76B-627B828349FC}"/>
    <cellStyle name="20% - Accent1 2 2 3 2" xfId="2603" xr:uid="{F0842741-5360-4D75-8BE9-09207010225C}"/>
    <cellStyle name="20% - Accent1 2 2 3 2 2" xfId="2604" xr:uid="{1781E3BA-6974-495D-BAD1-2F7F844D5C50}"/>
    <cellStyle name="20% - Accent1 2 2 3 3" xfId="2605" xr:uid="{D19A6B86-C243-47AD-AF4E-D6D1AA7F858B}"/>
    <cellStyle name="20% - Accent1 2 2 3 3 2" xfId="2606" xr:uid="{60ABC0A9-046A-4571-AE1F-46809B47CDE8}"/>
    <cellStyle name="20% - Accent1 2 2 3 4" xfId="2607" xr:uid="{005D90A1-B399-4A5D-98FE-A76D3EA9D6BC}"/>
    <cellStyle name="20% - Accent1 2 2 4" xfId="2608" xr:uid="{3A6E5E4D-F278-4B0A-BFCC-501A8BA2F5BF}"/>
    <cellStyle name="20% - Accent1 2 2 5" xfId="2609" xr:uid="{CE5252E6-DCB0-4B24-B68C-B06BBFE07779}"/>
    <cellStyle name="20% - Accent1 2 2 6" xfId="2610" xr:uid="{02F3D63C-8BE6-4F7F-AB7A-F9DAD8B140AB}"/>
    <cellStyle name="20% - Accent1 2 3" xfId="37" xr:uid="{EDE1CD22-D3D3-4406-AC38-A5164D944A8C}"/>
    <cellStyle name="20% - Accent1 2 3 2" xfId="2611" xr:uid="{56D2801A-A715-4825-BC9A-5058B689451B}"/>
    <cellStyle name="20% - Accent1 2 3 2 2" xfId="2612" xr:uid="{2C896D9C-483A-40A5-AA99-89BB5523EC2E}"/>
    <cellStyle name="20% - Accent1 2 3 3" xfId="2613" xr:uid="{2F4523DF-2A1C-425A-817C-16EFA57398E2}"/>
    <cellStyle name="20% - Accent1 2 3 3 2" xfId="2614" xr:uid="{C728CB48-226D-4DCD-B3CC-4F8A8AC3AD29}"/>
    <cellStyle name="20% - Accent1 2 3 4" xfId="2615" xr:uid="{CDE9DC99-D6A9-4B8A-B3A7-3B2170AE18CA}"/>
    <cellStyle name="20% - Accent1 2 4" xfId="2616" xr:uid="{474496F4-E3FA-45D2-9D19-8EA6648EB342}"/>
    <cellStyle name="20% - Accent1 2 4 2" xfId="2617" xr:uid="{D5582D8B-AD24-415A-86E3-4A8E857F15D5}"/>
    <cellStyle name="20% - Accent1 2 5" xfId="2618" xr:uid="{82F2A42D-43EC-498A-B788-0EA004385BB1}"/>
    <cellStyle name="20% - Accent1 2 5 2" xfId="2619" xr:uid="{CB61FF88-3919-44E2-ABC3-4F9182BE6C2C}"/>
    <cellStyle name="20% - Accent1 2 6" xfId="2620" xr:uid="{C1290FBC-22F3-43B4-AAC6-24482FDA37B7}"/>
    <cellStyle name="20% - Accent1 20" xfId="38" xr:uid="{4D0823FE-443D-4195-8ADB-09C279C5DFA8}"/>
    <cellStyle name="20% - Accent1 20 2" xfId="2621" xr:uid="{159100BD-475B-4A78-BD3C-D246941195FB}"/>
    <cellStyle name="20% - Accent1 20 3" xfId="2622" xr:uid="{ECDA9229-A591-4AE0-9E79-F453B9447D4F}"/>
    <cellStyle name="20% - Accent1 20 4" xfId="2623" xr:uid="{C073EC62-9A6E-44D5-8C0E-149979A24FA8}"/>
    <cellStyle name="20% - Accent1 21" xfId="39" xr:uid="{E5CA1DD3-D6AD-4D59-B244-C41FC6328746}"/>
    <cellStyle name="20% - Accent1 21 2" xfId="2624" xr:uid="{F2EE8358-89AF-470E-BD64-E2193C8BFBA4}"/>
    <cellStyle name="20% - Accent1 21 3" xfId="2625" xr:uid="{96E8F980-5E5F-4241-84AF-1414737A56DD}"/>
    <cellStyle name="20% - Accent1 21 4" xfId="2626" xr:uid="{F52EF46E-D18B-43C4-83E6-454E7B5B348B}"/>
    <cellStyle name="20% - Accent1 22" xfId="40" xr:uid="{1110B4B4-FE0B-4A06-AEE6-B7CAC7524FB1}"/>
    <cellStyle name="20% - Accent1 22 2" xfId="2627" xr:uid="{BB899532-9041-48BD-9CFE-0303E3F8283D}"/>
    <cellStyle name="20% - Accent1 22 3" xfId="2628" xr:uid="{BCCC848D-751D-4DFD-AFA5-2AA5A4AAC7D1}"/>
    <cellStyle name="20% - Accent1 22 4" xfId="2629" xr:uid="{628439C9-8C27-42EE-8360-85AA9737DCDF}"/>
    <cellStyle name="20% - Accent1 23" xfId="41" xr:uid="{E135F073-978B-491B-B5F9-22FB628E8672}"/>
    <cellStyle name="20% - Accent1 23 2" xfId="2630" xr:uid="{09E727A3-07FE-4E73-94A4-E442A30022A5}"/>
    <cellStyle name="20% - Accent1 23 3" xfId="2631" xr:uid="{CDD82461-2FD1-4F9C-94F9-3B856A15E7DE}"/>
    <cellStyle name="20% - Accent1 23 4" xfId="2632" xr:uid="{EEF9A751-CCBE-497F-947F-55D52C123A83}"/>
    <cellStyle name="20% - Accent1 24" xfId="42" xr:uid="{AB866E64-3A04-45EF-856C-AE48BF8A89E2}"/>
    <cellStyle name="20% - Accent1 24 2" xfId="2633" xr:uid="{4FB70373-1841-4BB0-B18D-8CEA7E031058}"/>
    <cellStyle name="20% - Accent1 24 3" xfId="2634" xr:uid="{4DD9A046-4B87-4B6F-836B-1A92A56FC63D}"/>
    <cellStyle name="20% - Accent1 24 4" xfId="2635" xr:uid="{78FBC7C7-F840-4FEE-B0EC-FC004F72A88A}"/>
    <cellStyle name="20% - Accent1 25" xfId="43" xr:uid="{79D2C715-0D03-4345-AA8A-B4F46868D7C8}"/>
    <cellStyle name="20% - Accent1 25 2" xfId="2636" xr:uid="{A3DB32DC-1F26-4786-B270-2B287F95F706}"/>
    <cellStyle name="20% - Accent1 25 3" xfId="2637" xr:uid="{9102FDC3-4FE7-4C04-9659-D2F93F49378A}"/>
    <cellStyle name="20% - Accent1 25 4" xfId="2638" xr:uid="{C14CCF41-0295-4657-9464-727DD86C8D57}"/>
    <cellStyle name="20% - Accent1 26" xfId="44" xr:uid="{F6A5606C-10B7-4A38-90F0-481BB07761EC}"/>
    <cellStyle name="20% - Accent1 26 2" xfId="2639" xr:uid="{42B8DEE8-E652-4FF8-8DCE-9165E96E3473}"/>
    <cellStyle name="20% - Accent1 26 3" xfId="2640" xr:uid="{BCC26460-9226-46D3-B29B-EAEE7F817020}"/>
    <cellStyle name="20% - Accent1 26 4" xfId="2641" xr:uid="{3E2190B8-628C-4A89-93AA-ABAF4D54E921}"/>
    <cellStyle name="20% - Accent1 27" xfId="45" xr:uid="{4481A24D-B915-46DA-BC05-C9DD174CE2F8}"/>
    <cellStyle name="20% - Accent1 27 2" xfId="2642" xr:uid="{F2978BCD-4E00-4F8F-8C0F-955C8F7CA418}"/>
    <cellStyle name="20% - Accent1 27 3" xfId="2643" xr:uid="{65FD52C1-B09D-4719-917B-3F22A2E20C37}"/>
    <cellStyle name="20% - Accent1 27 4" xfId="2644" xr:uid="{5A87608F-A06E-48F0-AB4D-FF7271884863}"/>
    <cellStyle name="20% - Accent1 28" xfId="46" xr:uid="{043D0E5F-834A-42A2-A474-2E264CEEEC2F}"/>
    <cellStyle name="20% - Accent1 28 2" xfId="2645" xr:uid="{CDAC9ED9-9233-4E5E-B9B4-A71E738D9FAF}"/>
    <cellStyle name="20% - Accent1 28 3" xfId="2646" xr:uid="{5C7A2D68-436E-44DE-9418-D3C491D2B449}"/>
    <cellStyle name="20% - Accent1 28 4" xfId="2647" xr:uid="{90BEE5F2-E20C-4024-B1DD-807F5086A27F}"/>
    <cellStyle name="20% - Accent1 29" xfId="47" xr:uid="{75D922A1-52BC-4F2E-B883-8B003652A3EF}"/>
    <cellStyle name="20% - Accent1 29 2" xfId="2648" xr:uid="{1EA90361-4614-4792-A104-4443464516CA}"/>
    <cellStyle name="20% - Accent1 29 3" xfId="2649" xr:uid="{8DDF037C-5EE9-4626-B335-EBA060ECF4FB}"/>
    <cellStyle name="20% - Accent1 29 4" xfId="2650" xr:uid="{B40B4ECB-E9A9-444D-989D-250C1F3E1EF2}"/>
    <cellStyle name="20% - Accent1 3" xfId="48" xr:uid="{3FEBE682-2838-48B9-BE57-AE5B26B36101}"/>
    <cellStyle name="20% - Accent1 3 2" xfId="49" xr:uid="{12098C0C-01BE-4B46-9C71-C4F6F70EE4C0}"/>
    <cellStyle name="20% - Accent1 3 2 2" xfId="2651" xr:uid="{8EC4A295-08A6-4ACF-81B2-BDD468DB4BAF}"/>
    <cellStyle name="20% - Accent1 3 2 2 2" xfId="2652" xr:uid="{202441BB-C88F-493B-BFBF-60D9E327F4D7}"/>
    <cellStyle name="20% - Accent1 3 2 3" xfId="2653" xr:uid="{CEDBEDD4-93FB-4A6C-9306-5955FFCB8960}"/>
    <cellStyle name="20% - Accent1 3 2 3 2" xfId="2654" xr:uid="{3D26DC7D-4CBC-4E74-8944-49938B94F343}"/>
    <cellStyle name="20% - Accent1 3 2 4" xfId="2655" xr:uid="{26D03E7E-64A1-489D-8CDA-BA9284ADAD95}"/>
    <cellStyle name="20% - Accent1 3 3" xfId="1834" xr:uid="{EB1C93F0-1C85-4E00-932D-077D19124DCE}"/>
    <cellStyle name="20% - Accent1 3 3 2" xfId="2656" xr:uid="{A71F2649-98F8-4A75-8806-266BC0577EA7}"/>
    <cellStyle name="20% - Accent1 3 3 3" xfId="2657" xr:uid="{1596C00D-43A0-4BD8-A7FE-13822028CB68}"/>
    <cellStyle name="20% - Accent1 3 3 4" xfId="2658" xr:uid="{DBE36010-1236-484B-A829-1B5A73A22C8C}"/>
    <cellStyle name="20% - Accent1 3 4" xfId="2659" xr:uid="{84340284-35A4-4F32-9D54-0C5E95D4CB5A}"/>
    <cellStyle name="20% - Accent1 3 4 2" xfId="2660" xr:uid="{ED003A0B-78DE-4CF5-9F40-D314E4B5241E}"/>
    <cellStyle name="20% - Accent1 3 5" xfId="2661" xr:uid="{100BE3B9-B3A9-49E5-A4EE-8B44DCF11D69}"/>
    <cellStyle name="20% - Accent1 3 5 2" xfId="2662" xr:uid="{018DCD28-0267-4550-AAC4-A8231CBBC7AE}"/>
    <cellStyle name="20% - Accent1 3 6" xfId="2663" xr:uid="{0EFA8EAB-58FC-4EDD-9741-25DAD72A6B93}"/>
    <cellStyle name="20% - Accent1 30" xfId="50" xr:uid="{5959E70B-3D72-469F-AA7A-22C2CA9FB4EE}"/>
    <cellStyle name="20% - Accent1 30 2" xfId="2664" xr:uid="{ED4F3287-703B-407F-982A-BA1429072B25}"/>
    <cellStyle name="20% - Accent1 30 3" xfId="2665" xr:uid="{F4981116-5B33-4185-BE2C-233FE6CED5DC}"/>
    <cellStyle name="20% - Accent1 30 4" xfId="2666" xr:uid="{935D7183-0B75-45E6-8A6A-C23B4796C081}"/>
    <cellStyle name="20% - Accent1 31" xfId="51" xr:uid="{C7FC66F7-AF6D-4368-9823-891B1DA41545}"/>
    <cellStyle name="20% - Accent1 31 2" xfId="2667" xr:uid="{0E0607C0-2BB5-4398-9107-4D3C91AF3B2D}"/>
    <cellStyle name="20% - Accent1 31 3" xfId="2668" xr:uid="{91CAE0D4-AEB9-45C6-9C9B-60A837D1E951}"/>
    <cellStyle name="20% - Accent1 31 4" xfId="2669" xr:uid="{12BC11C4-05CA-4BDC-AFF4-8AD64DF7CCBD}"/>
    <cellStyle name="20% - Accent1 32" xfId="52" xr:uid="{8F8F308A-1395-49FA-B000-7953BCF48512}"/>
    <cellStyle name="20% - Accent1 32 2" xfId="2670" xr:uid="{19504D93-295F-402A-8B4F-A06E6110BA17}"/>
    <cellStyle name="20% - Accent1 32 3" xfId="2671" xr:uid="{38A9DAB8-1E2A-4C41-9192-FDE11BAD7033}"/>
    <cellStyle name="20% - Accent1 32 4" xfId="2672" xr:uid="{8E92F341-8492-427B-A02F-3858620F563A}"/>
    <cellStyle name="20% - Accent1 33" xfId="53" xr:uid="{51AF81EE-6213-4463-83F8-7C77676474D2}"/>
    <cellStyle name="20% - Accent1 33 2" xfId="2673" xr:uid="{796943A5-EE7A-409E-99CF-B5826176CB91}"/>
    <cellStyle name="20% - Accent1 33 3" xfId="2674" xr:uid="{CDE48E5A-FD56-4394-B366-74A1C354299C}"/>
    <cellStyle name="20% - Accent1 33 4" xfId="2675" xr:uid="{9DC4AFCE-C6F4-460C-A8F1-2CE58FB5C213}"/>
    <cellStyle name="20% - Accent1 34" xfId="54" xr:uid="{9E3556BD-8D46-451A-8700-33CC9384353C}"/>
    <cellStyle name="20% - Accent1 34 2" xfId="2676" xr:uid="{BCEDAC48-6C87-4F00-BAEA-604AA25D77C2}"/>
    <cellStyle name="20% - Accent1 34 3" xfId="2677" xr:uid="{34EE3BA3-CF75-4373-917B-21B0766F941A}"/>
    <cellStyle name="20% - Accent1 34 4" xfId="2678" xr:uid="{03FAA40B-A9B5-43A6-93E7-0FBE404821AE}"/>
    <cellStyle name="20% - Accent1 35" xfId="55" xr:uid="{D2C45B93-D7E0-4128-B919-F1FD9D54A22C}"/>
    <cellStyle name="20% - Accent1 35 2" xfId="2679" xr:uid="{79BB9E22-408E-4C4A-9945-B354E0D963F3}"/>
    <cellStyle name="20% - Accent1 35 3" xfId="2680" xr:uid="{C0D42D97-1B05-4ED7-B97E-E3273ED82366}"/>
    <cellStyle name="20% - Accent1 35 4" xfId="2681" xr:uid="{CF6937B1-9F65-4A4F-9203-B0D977E3546E}"/>
    <cellStyle name="20% - Accent1 36" xfId="56" xr:uid="{2E18AA8C-0959-4076-8F61-9116F859CF78}"/>
    <cellStyle name="20% - Accent1 36 2" xfId="2682" xr:uid="{2D8B5923-DAB6-4672-AEE2-B66B6E62A84F}"/>
    <cellStyle name="20% - Accent1 36 3" xfId="2683" xr:uid="{3BF04B32-A0AE-49A0-A4A5-05BE1E1B13B7}"/>
    <cellStyle name="20% - Accent1 36 4" xfId="2684" xr:uid="{D3392F05-DD51-422C-88A2-1DA8F4860746}"/>
    <cellStyle name="20% - Accent1 37" xfId="57" xr:uid="{9628766D-0E0B-4D1E-B4C8-DA3DE9B44CB6}"/>
    <cellStyle name="20% - Accent1 37 2" xfId="2685" xr:uid="{1D968441-4C6F-49FE-B4D8-3BA129E86826}"/>
    <cellStyle name="20% - Accent1 37 3" xfId="2686" xr:uid="{7398EF85-A1DB-4E65-AF4F-B4CD4DDAF9CC}"/>
    <cellStyle name="20% - Accent1 37 4" xfId="2687" xr:uid="{CFD60099-E171-4090-B581-E7B23D90C658}"/>
    <cellStyle name="20% - Accent1 38" xfId="58" xr:uid="{DB0F2043-CF00-4620-B9DA-6D4C32C7E9CE}"/>
    <cellStyle name="20% - Accent1 38 2" xfId="2688" xr:uid="{962FE8E6-169F-4B63-A086-3F1D68BFB46F}"/>
    <cellStyle name="20% - Accent1 38 3" xfId="2689" xr:uid="{0202C44B-F2C0-45B1-910B-BE2015A5A48F}"/>
    <cellStyle name="20% - Accent1 38 4" xfId="2690" xr:uid="{2F576154-A43B-40E1-A6DC-82839097B812}"/>
    <cellStyle name="20% - Accent1 39" xfId="59" xr:uid="{81AE1BFD-A89F-45FF-A7A7-32D3326ED538}"/>
    <cellStyle name="20% - Accent1 39 2" xfId="2691" xr:uid="{8387EC26-76CE-4AE0-8223-530683251638}"/>
    <cellStyle name="20% - Accent1 39 3" xfId="2692" xr:uid="{BA10E179-722E-4A76-B0D9-7020D159AB6F}"/>
    <cellStyle name="20% - Accent1 39 4" xfId="2693" xr:uid="{A1A2DD5E-E057-46C2-A52E-EAE8AC89F317}"/>
    <cellStyle name="20% - Accent1 4" xfId="60" xr:uid="{DA84CFAF-65B1-4402-93F1-A7BF4BE7B22E}"/>
    <cellStyle name="20% - Accent1 4 2" xfId="61" xr:uid="{D3C3B811-C422-44BC-8518-496490407AEF}"/>
    <cellStyle name="20% - Accent1 4 2 2" xfId="2694" xr:uid="{6872D568-A886-4B64-A09F-5CF15080072E}"/>
    <cellStyle name="20% - Accent1 4 2 2 2" xfId="2695" xr:uid="{ACDB2B12-F0E1-4953-BFA4-7AA44B4E341A}"/>
    <cellStyle name="20% - Accent1 4 2 3" xfId="2696" xr:uid="{545371B9-9CC4-4AD8-B1F4-FE26860800E5}"/>
    <cellStyle name="20% - Accent1 4 2 3 2" xfId="2697" xr:uid="{E5F90171-64DF-43E1-9ED0-1E4500D69D89}"/>
    <cellStyle name="20% - Accent1 4 2 4" xfId="2698" xr:uid="{53F45BC5-D376-4157-A1AE-67162E150511}"/>
    <cellStyle name="20% - Accent1 4 3" xfId="1835" xr:uid="{8253A24D-60DE-4958-A06D-BC6CB1C12A6A}"/>
    <cellStyle name="20% - Accent1 4 3 2" xfId="2699" xr:uid="{6FEE1D05-8BD9-47CA-9FD5-25C8DDF444E4}"/>
    <cellStyle name="20% - Accent1 4 3 3" xfId="2700" xr:uid="{2815E08F-87E1-445E-B0DC-636122BD206A}"/>
    <cellStyle name="20% - Accent1 4 3 4" xfId="2701" xr:uid="{5C9B8A9F-CF50-449E-B16D-BD5404920713}"/>
    <cellStyle name="20% - Accent1 4 4" xfId="2702" xr:uid="{A19B5397-1652-4DFF-A152-F0BA00C6393E}"/>
    <cellStyle name="20% - Accent1 4 4 2" xfId="2703" xr:uid="{7036BA5D-9500-416C-8330-C687484B447B}"/>
    <cellStyle name="20% - Accent1 4 5" xfId="2704" xr:uid="{2D5C0BB0-47EC-4A6B-AC55-71D6A758A8E8}"/>
    <cellStyle name="20% - Accent1 4 5 2" xfId="2705" xr:uid="{F406E9CA-A14F-4A71-B2BB-03206EFDE164}"/>
    <cellStyle name="20% - Accent1 4 6" xfId="2706" xr:uid="{94C11179-0854-4D29-8804-D8AFB58ACB54}"/>
    <cellStyle name="20% - Accent1 40" xfId="62" xr:uid="{6821F851-4005-4DFC-88BD-8AD0E386742F}"/>
    <cellStyle name="20% - Accent1 40 2" xfId="2707" xr:uid="{DFBF8FFC-2B2D-4291-B222-693FD12B909D}"/>
    <cellStyle name="20% - Accent1 40 3" xfId="2708" xr:uid="{346F55AB-D5E5-442B-A3CF-B2315BC0828A}"/>
    <cellStyle name="20% - Accent1 40 4" xfId="2709" xr:uid="{BF291960-4307-4E7E-8F7C-43236E0AD2A8}"/>
    <cellStyle name="20% - Accent1 5" xfId="63" xr:uid="{2E159945-2D00-413C-9871-F1AD2CFE4A66}"/>
    <cellStyle name="20% - Accent1 5 2" xfId="1833" xr:uid="{C1E93ED7-1810-4940-8FC7-B50DE05B3F39}"/>
    <cellStyle name="20% - Accent1 5 2 2" xfId="2369" xr:uid="{C43C7450-758D-45B6-9A81-EA8B22DFEE3E}"/>
    <cellStyle name="20% - Accent1 5 2 2 2" xfId="2710" xr:uid="{DC4ED1D5-98D9-4C0F-9F29-6D2C68C69063}"/>
    <cellStyle name="20% - Accent1 5 2 2 2 2" xfId="2711" xr:uid="{C5DA76DD-1761-4B39-AAD4-BED1DE02C1FC}"/>
    <cellStyle name="20% - Accent1 5 2 2 3" xfId="2712" xr:uid="{20A1EF6A-F7BE-45F7-90EE-48EFD20F4D65}"/>
    <cellStyle name="20% - Accent1 5 2 2 3 2" xfId="2713" xr:uid="{90BECB24-DB41-4DBF-B7B2-6F82C28928F4}"/>
    <cellStyle name="20% - Accent1 5 2 2 4" xfId="2714" xr:uid="{ABE1A3AB-7044-4EAB-94BB-A06EB579EB2F}"/>
    <cellStyle name="20% - Accent1 5 2 3" xfId="2715" xr:uid="{717521F8-E878-423C-8B9B-FE7065B63E8F}"/>
    <cellStyle name="20% - Accent1 5 2 4" xfId="2716" xr:uid="{FCE0FE93-004A-4686-9A79-540AB13FF125}"/>
    <cellStyle name="20% - Accent1 5 2 5" xfId="2717" xr:uid="{79045FCD-E5E2-4307-9739-95B6FF78A8CE}"/>
    <cellStyle name="20% - Accent1 5 3" xfId="2718" xr:uid="{952A8F16-2A38-421E-9221-B378F06C6F6C}"/>
    <cellStyle name="20% - Accent1 5 3 2" xfId="2719" xr:uid="{804A38A7-F62A-48D3-AD53-B92B2156469A}"/>
    <cellStyle name="20% - Accent1 5 4" xfId="2720" xr:uid="{D3FFA4C2-5D0C-4F21-9A28-78ACBB28FB56}"/>
    <cellStyle name="20% - Accent1 5 4 2" xfId="2721" xr:uid="{89019090-6964-481E-8175-BDCBE83C22C3}"/>
    <cellStyle name="20% - Accent1 5 5" xfId="2722" xr:uid="{7AECD4C4-86D4-4452-A51D-F82B3AA6C17C}"/>
    <cellStyle name="20% - Accent1 6" xfId="64" xr:uid="{FD3CD602-C3D7-400F-B2AC-B2F087D5B994}"/>
    <cellStyle name="20% - Accent1 6 2" xfId="2723" xr:uid="{020603D8-1AC9-4DA2-AEE0-543FAF4FBE4A}"/>
    <cellStyle name="20% - Accent1 6 3" xfId="2724" xr:uid="{10CD6C64-0C45-4F6B-923C-698E2B6D686D}"/>
    <cellStyle name="20% - Accent1 6 4" xfId="2725" xr:uid="{3E6D22B8-7BAD-4D1C-B8A2-A382F3B18FAC}"/>
    <cellStyle name="20% - Accent1 7" xfId="65" xr:uid="{839E9373-320A-4D4C-BEC8-D02F83684E8A}"/>
    <cellStyle name="20% - Accent1 7 2" xfId="2726" xr:uid="{C6D5E352-0EA7-4F81-9E0D-52533C34FD85}"/>
    <cellStyle name="20% - Accent1 7 3" xfId="2727" xr:uid="{850194F9-C732-49A0-991B-62C69C3E7906}"/>
    <cellStyle name="20% - Accent1 7 4" xfId="2728" xr:uid="{D3DBEF0B-D31B-4DEA-89CF-A477EB8741A8}"/>
    <cellStyle name="20% - Accent1 8" xfId="66" xr:uid="{1E054C3F-CABE-4DCE-BB1C-7222D3D4D05E}"/>
    <cellStyle name="20% - Accent1 8 2" xfId="2729" xr:uid="{8728104B-F440-4394-8802-626DF6CFAD33}"/>
    <cellStyle name="20% - Accent1 8 3" xfId="2730" xr:uid="{62B21051-9847-4D3E-A42B-CB18A98936EF}"/>
    <cellStyle name="20% - Accent1 8 4" xfId="2731" xr:uid="{581C2F03-9F6C-4CC6-8F99-26BA8120E345}"/>
    <cellStyle name="20% - Accent1 9" xfId="67" xr:uid="{C0ADACD1-1FE0-4BE9-9F2D-B6CD678E1379}"/>
    <cellStyle name="20% - Accent1 9 2" xfId="2732" xr:uid="{931B2C3A-944D-46D6-8C23-7E20BCB675ED}"/>
    <cellStyle name="20% - Accent1 9 3" xfId="2733" xr:uid="{967EDDAE-08C4-4CA3-AC2A-3C3963D5F20F}"/>
    <cellStyle name="20% - Accent1 9 4" xfId="2734" xr:uid="{40CD3FC0-FEDA-4A95-B683-F1790A94E4D1}"/>
    <cellStyle name="20% - Accent2 10" xfId="68" xr:uid="{83F93B55-B0A1-495F-AB47-10704CB3E6D4}"/>
    <cellStyle name="20% - Accent2 10 2" xfId="2735" xr:uid="{7CE3EB6A-E28C-461A-B5C3-A54C903F3FD0}"/>
    <cellStyle name="20% - Accent2 10 3" xfId="2736" xr:uid="{E15E12AC-73E9-4CBD-B3B2-74ED3A0961ED}"/>
    <cellStyle name="20% - Accent2 10 4" xfId="2737" xr:uid="{FA5D4BD5-6E09-4391-8BD4-A91BAB804DF6}"/>
    <cellStyle name="20% - Accent2 11" xfId="69" xr:uid="{88B332D4-DD2C-4E25-9BDB-FFD585E28CD9}"/>
    <cellStyle name="20% - Accent2 11 2" xfId="2738" xr:uid="{9DB1D8E5-D689-45C1-8244-883F7ED29874}"/>
    <cellStyle name="20% - Accent2 11 3" xfId="2739" xr:uid="{83702312-9189-49FE-8D78-8CDBF608A4E7}"/>
    <cellStyle name="20% - Accent2 11 4" xfId="2740" xr:uid="{CB72350D-32CB-4FC0-8B37-6829B8AC450F}"/>
    <cellStyle name="20% - Accent2 12" xfId="70" xr:uid="{8A7EF244-AD4D-43CA-A580-AE12389BD8B6}"/>
    <cellStyle name="20% - Accent2 12 2" xfId="2741" xr:uid="{47DFA1E7-5DA4-4B64-B41F-678469354511}"/>
    <cellStyle name="20% - Accent2 12 3" xfId="2742" xr:uid="{FE7E0E3F-C51A-4586-A8D7-98518F38CCAA}"/>
    <cellStyle name="20% - Accent2 12 4" xfId="2743" xr:uid="{91DCDEC4-75EC-45C0-886C-3152436E248D}"/>
    <cellStyle name="20% - Accent2 13" xfId="71" xr:uid="{E084D0E6-A274-462A-845E-9925336A2F8F}"/>
    <cellStyle name="20% - Accent2 13 2" xfId="2744" xr:uid="{71B6FFEE-90FA-4461-AA88-18F520098AD9}"/>
    <cellStyle name="20% - Accent2 13 3" xfId="2745" xr:uid="{47F8EE34-02A6-4BE8-8F87-C1C85089DBBC}"/>
    <cellStyle name="20% - Accent2 13 4" xfId="2746" xr:uid="{4F86764C-C4A9-465E-B94D-1FD38FD4947F}"/>
    <cellStyle name="20% - Accent2 14" xfId="72" xr:uid="{D664CBFC-4951-4110-BE56-7AC4F8089E72}"/>
    <cellStyle name="20% - Accent2 14 2" xfId="2747" xr:uid="{ABCEA492-1470-40E2-8635-962D355923B3}"/>
    <cellStyle name="20% - Accent2 14 3" xfId="2748" xr:uid="{65783572-2AD5-41DF-B861-684AA79EFDEB}"/>
    <cellStyle name="20% - Accent2 14 4" xfId="2749" xr:uid="{0B0907B6-AE84-4C60-B701-07A0AD617BF1}"/>
    <cellStyle name="20% - Accent2 15" xfId="73" xr:uid="{82A008D9-0D65-45AA-989D-6792D7CC57D6}"/>
    <cellStyle name="20% - Accent2 15 2" xfId="2750" xr:uid="{82ABF320-1238-44DD-8961-0B09ED3A0BA1}"/>
    <cellStyle name="20% - Accent2 15 3" xfId="2751" xr:uid="{639F095D-B38E-4789-86F5-1B504F1360D5}"/>
    <cellStyle name="20% - Accent2 15 4" xfId="2752" xr:uid="{B26751F2-74DA-40E8-AFC5-595FA7B5ABDC}"/>
    <cellStyle name="20% - Accent2 16" xfId="74" xr:uid="{2C597E21-7E74-48C5-BF2A-10D8713769B8}"/>
    <cellStyle name="20% - Accent2 16 2" xfId="2753" xr:uid="{21B48A40-3E8E-46FF-ACA2-2D0AE5C0E492}"/>
    <cellStyle name="20% - Accent2 16 3" xfId="2754" xr:uid="{E79B1AFC-C300-469E-BBDA-7FCF56DE9255}"/>
    <cellStyle name="20% - Accent2 16 4" xfId="2755" xr:uid="{F0EB8317-CDFF-4A59-A856-9E9E9FFD0769}"/>
    <cellStyle name="20% - Accent2 17" xfId="75" xr:uid="{52776E78-1422-49BA-AE6B-37228DFC4BAD}"/>
    <cellStyle name="20% - Accent2 17 2" xfId="2756" xr:uid="{CDDE5337-4FAF-415D-82A2-112133C09A4E}"/>
    <cellStyle name="20% - Accent2 17 3" xfId="2757" xr:uid="{68393CDE-1EFB-484E-B42A-18C80BFC3248}"/>
    <cellStyle name="20% - Accent2 17 4" xfId="2758" xr:uid="{F5F968D7-BAE7-488C-8017-63D5D2EA9249}"/>
    <cellStyle name="20% - Accent2 18" xfId="76" xr:uid="{EC13D2B1-A454-4CE0-A9BC-ABCBFC2A9CB9}"/>
    <cellStyle name="20% - Accent2 18 2" xfId="2759" xr:uid="{A17C3C7C-13F9-4A2E-AC4B-F944F06A9CD5}"/>
    <cellStyle name="20% - Accent2 18 3" xfId="2760" xr:uid="{C311A2A0-1507-4855-8FCF-1F91D4B050CF}"/>
    <cellStyle name="20% - Accent2 18 4" xfId="2761" xr:uid="{1B378FE3-CE7A-4B96-AF84-6EBC101D869D}"/>
    <cellStyle name="20% - Accent2 19" xfId="77" xr:uid="{797AA60E-29F6-4AC1-96BA-2B3DC1AE6B4E}"/>
    <cellStyle name="20% - Accent2 19 2" xfId="2762" xr:uid="{00AA3868-843F-4980-B12F-D03D0A043823}"/>
    <cellStyle name="20% - Accent2 19 3" xfId="2763" xr:uid="{6C3C4E81-C5E6-45C0-BDF8-3A810E7F1CB6}"/>
    <cellStyle name="20% - Accent2 19 4" xfId="2764" xr:uid="{D60F5B46-EE01-436C-812E-42AD650B3DE1}"/>
    <cellStyle name="20% - Accent2 2" xfId="78" xr:uid="{DABBB86F-40DD-4EEB-974E-C38E87A27A3F}"/>
    <cellStyle name="20% - Accent2 2 2" xfId="79" xr:uid="{74C248BF-DEAC-4693-9AB8-11FAD55ADDEF}"/>
    <cellStyle name="20% - Accent2 2 2 2" xfId="2371" xr:uid="{6BD1F539-3D2D-4220-AA5F-8E9C28ECB64E}"/>
    <cellStyle name="20% - Accent2 2 2 2 2" xfId="2765" xr:uid="{2B34D451-4B32-4763-AFEF-5B3C26C2703B}"/>
    <cellStyle name="20% - Accent2 2 2 2 3" xfId="2766" xr:uid="{1604682D-B3E0-4C64-82D1-F65E601263DE}"/>
    <cellStyle name="20% - Accent2 2 2 2 4" xfId="2767" xr:uid="{170AE0D6-AF33-4E8B-9B92-B1CCB9821B6F}"/>
    <cellStyle name="20% - Accent2 2 2 3" xfId="2370" xr:uid="{555D964C-B918-479A-9AF7-F411EF80384B}"/>
    <cellStyle name="20% - Accent2 2 2 3 2" xfId="2768" xr:uid="{EDCF244A-4A33-43CC-8857-2EA15118F7E6}"/>
    <cellStyle name="20% - Accent2 2 2 3 2 2" xfId="2769" xr:uid="{7B56B5A0-8FCC-4E0F-BE1D-34E30A8FEDEB}"/>
    <cellStyle name="20% - Accent2 2 2 3 3" xfId="2770" xr:uid="{183DC8E5-27D7-4897-B1E4-CC64C6962C60}"/>
    <cellStyle name="20% - Accent2 2 2 3 3 2" xfId="2771" xr:uid="{137672B0-1E33-41F2-95C3-AC6B45022B39}"/>
    <cellStyle name="20% - Accent2 2 2 3 4" xfId="2772" xr:uid="{FC3DBEE1-DF26-4E5D-9EF6-A093E82625C6}"/>
    <cellStyle name="20% - Accent2 2 2 4" xfId="2773" xr:uid="{CF9388B5-52E0-4F4C-B006-491D269EF6F9}"/>
    <cellStyle name="20% - Accent2 2 2 5" xfId="2774" xr:uid="{2F596AD4-B1C3-471B-9BB3-DE47F3E18E5F}"/>
    <cellStyle name="20% - Accent2 2 2 6" xfId="2775" xr:uid="{43B627E5-0932-443C-A15B-ADE2E6319E2E}"/>
    <cellStyle name="20% - Accent2 2 3" xfId="80" xr:uid="{D08AE560-86FA-4538-842C-06BFE0B8B8D2}"/>
    <cellStyle name="20% - Accent2 2 3 2" xfId="2776" xr:uid="{AD101920-E43C-4AC3-BC52-D51D9BCFA902}"/>
    <cellStyle name="20% - Accent2 2 3 2 2" xfId="2777" xr:uid="{9549D05C-5296-4666-96A3-DC755398D95A}"/>
    <cellStyle name="20% - Accent2 2 3 3" xfId="2778" xr:uid="{8D387D09-3CA0-4937-8BE3-BED32E514E16}"/>
    <cellStyle name="20% - Accent2 2 3 3 2" xfId="2779" xr:uid="{BF9B9C0E-B5C3-44BC-A09C-8D3E6CB8609C}"/>
    <cellStyle name="20% - Accent2 2 3 4" xfId="2780" xr:uid="{67D71CEC-727A-4F98-AB53-A22C4E4CE8C5}"/>
    <cellStyle name="20% - Accent2 2 4" xfId="2781" xr:uid="{677AD8C2-4D07-4006-B6E1-A2E07EC802F9}"/>
    <cellStyle name="20% - Accent2 2 4 2" xfId="2782" xr:uid="{CBDC1D49-A3E6-4569-BC7E-A654CE0E4E3C}"/>
    <cellStyle name="20% - Accent2 2 5" xfId="2783" xr:uid="{3720A4E8-4AFE-4C20-AF64-4A2E520A2E22}"/>
    <cellStyle name="20% - Accent2 2 5 2" xfId="2784" xr:uid="{F8186F86-4A21-4E41-A119-C5BD186FDD81}"/>
    <cellStyle name="20% - Accent2 2 6" xfId="2785" xr:uid="{F08B5B67-0826-4E29-9C5D-52358420C529}"/>
    <cellStyle name="20% - Accent2 20" xfId="81" xr:uid="{E73A0D90-6159-4B3C-A56A-39EAFF81679C}"/>
    <cellStyle name="20% - Accent2 20 2" xfId="2786" xr:uid="{083B26B8-3E2F-4E7F-ABB6-78A38693C29D}"/>
    <cellStyle name="20% - Accent2 20 3" xfId="2787" xr:uid="{1D19FF41-1994-42F7-B94B-094B9BA7C498}"/>
    <cellStyle name="20% - Accent2 20 4" xfId="2788" xr:uid="{35F43AA7-C838-471E-8396-86ADD4A26369}"/>
    <cellStyle name="20% - Accent2 21" xfId="82" xr:uid="{AF1E927D-7237-4DAB-9E24-ED26AEED4BFB}"/>
    <cellStyle name="20% - Accent2 21 2" xfId="2789" xr:uid="{D667B45B-2F36-4110-8C7D-589569AC8E89}"/>
    <cellStyle name="20% - Accent2 21 3" xfId="2790" xr:uid="{3644E463-A7F9-4514-8404-084390080E63}"/>
    <cellStyle name="20% - Accent2 21 4" xfId="2791" xr:uid="{1249C0B3-424E-4335-8955-AB239C321676}"/>
    <cellStyle name="20% - Accent2 22" xfId="83" xr:uid="{89A1E933-4E32-407E-AE29-F28FDFC4BE2B}"/>
    <cellStyle name="20% - Accent2 22 2" xfId="2792" xr:uid="{A177C162-B558-404E-B97D-72C1FD2F1185}"/>
    <cellStyle name="20% - Accent2 22 3" xfId="2793" xr:uid="{37ABAFB6-C382-43C9-8DBD-3E3E288970AA}"/>
    <cellStyle name="20% - Accent2 22 4" xfId="2794" xr:uid="{CFA9AA1C-8BC0-471A-A867-61D5A5797F10}"/>
    <cellStyle name="20% - Accent2 23" xfId="84" xr:uid="{00C4F8F5-C13A-48A6-9D84-9C49042FE366}"/>
    <cellStyle name="20% - Accent2 23 2" xfId="2795" xr:uid="{0B4145B3-AF93-42D4-9D8E-2F7795C18F29}"/>
    <cellStyle name="20% - Accent2 23 3" xfId="2796" xr:uid="{3FF97E81-08B3-492B-9E7D-1098E7C5D325}"/>
    <cellStyle name="20% - Accent2 23 4" xfId="2797" xr:uid="{FBC90130-45EE-46E3-A908-828335D413D1}"/>
    <cellStyle name="20% - Accent2 24" xfId="85" xr:uid="{29AFFD75-D9F4-4CED-AB2C-6712F08A1890}"/>
    <cellStyle name="20% - Accent2 24 2" xfId="2798" xr:uid="{3BC2C572-3FBA-4092-9B6D-E63330EA10EA}"/>
    <cellStyle name="20% - Accent2 24 3" xfId="2799" xr:uid="{36AA587C-A067-4545-B761-3F7DBA0EBD1F}"/>
    <cellStyle name="20% - Accent2 24 4" xfId="2800" xr:uid="{9016490C-22AE-415B-9801-5EBDE82CF27D}"/>
    <cellStyle name="20% - Accent2 25" xfId="86" xr:uid="{E38DCEA0-A502-4756-A80F-DBA9F2E88BD7}"/>
    <cellStyle name="20% - Accent2 25 2" xfId="2801" xr:uid="{EB8F9294-F928-4355-8A38-7D9583B1C002}"/>
    <cellStyle name="20% - Accent2 25 3" xfId="2802" xr:uid="{C22CCBEC-CB5C-4816-A31D-9D19C2494F1C}"/>
    <cellStyle name="20% - Accent2 25 4" xfId="2803" xr:uid="{C0889AF5-9D09-4AD5-9E08-5F2FD6F2672F}"/>
    <cellStyle name="20% - Accent2 26" xfId="87" xr:uid="{D6BF92C2-A601-46FB-BF1A-F82CC74CBCF1}"/>
    <cellStyle name="20% - Accent2 26 2" xfId="2804" xr:uid="{68C728A5-C9A2-4EAC-9EC2-7620771E0686}"/>
    <cellStyle name="20% - Accent2 26 3" xfId="2805" xr:uid="{11320834-C53F-4946-9816-F4F68D323194}"/>
    <cellStyle name="20% - Accent2 26 4" xfId="2806" xr:uid="{E9870BCE-4AEA-422E-9A0A-D0A7A597F976}"/>
    <cellStyle name="20% - Accent2 27" xfId="88" xr:uid="{6804CACA-7756-45F8-8BF3-2D5A9F596AFC}"/>
    <cellStyle name="20% - Accent2 27 2" xfId="2807" xr:uid="{02071B6E-F261-416B-8ED8-77A128C02C77}"/>
    <cellStyle name="20% - Accent2 27 3" xfId="2808" xr:uid="{74A79D5D-D410-40DA-BFEC-AA929E81D16C}"/>
    <cellStyle name="20% - Accent2 27 4" xfId="2809" xr:uid="{C1D8764E-18E2-4652-A698-BBE0E27126F0}"/>
    <cellStyle name="20% - Accent2 28" xfId="89" xr:uid="{D7480017-520B-4E32-B605-4EB2DB2836F3}"/>
    <cellStyle name="20% - Accent2 28 2" xfId="2810" xr:uid="{911F0384-DD76-45C6-86B9-C8310824A72F}"/>
    <cellStyle name="20% - Accent2 28 3" xfId="2811" xr:uid="{8F7261A3-DC10-4472-9BC8-8DE333A673AA}"/>
    <cellStyle name="20% - Accent2 28 4" xfId="2812" xr:uid="{1F166359-43D0-4351-8540-5A3751127D54}"/>
    <cellStyle name="20% - Accent2 29" xfId="90" xr:uid="{F14E32A5-DBEB-4D4F-9638-0C97896BD716}"/>
    <cellStyle name="20% - Accent2 29 2" xfId="2813" xr:uid="{07BD2D00-E020-4C73-9FF1-8983FA3970E6}"/>
    <cellStyle name="20% - Accent2 29 3" xfId="2814" xr:uid="{9929E1B3-173B-4340-9D7E-9DEE9C4B9FFA}"/>
    <cellStyle name="20% - Accent2 29 4" xfId="2815" xr:uid="{E76AE7FB-62F0-497F-B987-B467E65646BA}"/>
    <cellStyle name="20% - Accent2 3" xfId="91" xr:uid="{9D7EF2EF-0740-4FCA-87E2-8CB45BC68558}"/>
    <cellStyle name="20% - Accent2 3 2" xfId="92" xr:uid="{9445C5DC-4D33-418F-84AC-E71E6B7DD649}"/>
    <cellStyle name="20% - Accent2 3 2 2" xfId="2816" xr:uid="{CEF50367-B84B-402E-8D20-C5F98E58DA25}"/>
    <cellStyle name="20% - Accent2 3 2 2 2" xfId="2817" xr:uid="{991364EE-F042-4C19-A149-8081E20945EC}"/>
    <cellStyle name="20% - Accent2 3 2 3" xfId="2818" xr:uid="{139EB39E-C2CE-4B5B-A353-A2425CB8D0DF}"/>
    <cellStyle name="20% - Accent2 3 2 3 2" xfId="2819" xr:uid="{D36F517A-AE6F-4EF2-A523-275F5BE5F08B}"/>
    <cellStyle name="20% - Accent2 3 2 4" xfId="2820" xr:uid="{6C0A2D2E-8F45-4870-8F13-F051926A12CC}"/>
    <cellStyle name="20% - Accent2 3 3" xfId="1837" xr:uid="{D23B7435-2397-47C1-B734-07A5A48DD348}"/>
    <cellStyle name="20% - Accent2 3 3 2" xfId="2821" xr:uid="{7547DD0A-2019-4DCC-A164-55A7EA2EE1CE}"/>
    <cellStyle name="20% - Accent2 3 3 3" xfId="2822" xr:uid="{177E05FE-8749-4D0E-9F70-6ABFB1D05B1F}"/>
    <cellStyle name="20% - Accent2 3 3 4" xfId="2823" xr:uid="{0269D0EA-646C-421B-AFAC-FD94381A94FB}"/>
    <cellStyle name="20% - Accent2 3 4" xfId="2824" xr:uid="{3BB607EB-DFB2-4FD3-A463-2A3DF565731F}"/>
    <cellStyle name="20% - Accent2 3 4 2" xfId="2825" xr:uid="{518F078C-EF6B-424C-94C9-A4048F117C59}"/>
    <cellStyle name="20% - Accent2 3 5" xfId="2826" xr:uid="{B434FF8E-D01C-49A1-9AF7-CD5B208C8969}"/>
    <cellStyle name="20% - Accent2 3 5 2" xfId="2827" xr:uid="{ED084220-375D-4B1A-BB75-2D55121AF633}"/>
    <cellStyle name="20% - Accent2 3 6" xfId="2828" xr:uid="{672EC3B7-6809-4EC9-96F9-B004D504469A}"/>
    <cellStyle name="20% - Accent2 30" xfId="93" xr:uid="{03420EB1-006D-406A-97FD-026F201566FE}"/>
    <cellStyle name="20% - Accent2 30 2" xfId="2829" xr:uid="{82066904-6E00-421D-9A12-5B3E7DE29216}"/>
    <cellStyle name="20% - Accent2 30 3" xfId="2830" xr:uid="{533E6B94-57E8-487C-8C00-2B32FC10AC70}"/>
    <cellStyle name="20% - Accent2 30 4" xfId="2831" xr:uid="{B6EA69A6-E670-4B2E-9CFB-93D54F8E262F}"/>
    <cellStyle name="20% - Accent2 31" xfId="94" xr:uid="{5FBB00A1-A3D4-4054-A983-198DB7DF6726}"/>
    <cellStyle name="20% - Accent2 31 2" xfId="2832" xr:uid="{F26696CF-3865-435D-9CA7-26867E1D5762}"/>
    <cellStyle name="20% - Accent2 31 3" xfId="2833" xr:uid="{64BC4A19-51C0-414A-85B0-F0AEBD215E71}"/>
    <cellStyle name="20% - Accent2 31 4" xfId="2834" xr:uid="{24E7290D-4DA6-4317-BA50-4098071A5E87}"/>
    <cellStyle name="20% - Accent2 32" xfId="95" xr:uid="{F373945E-B11F-459D-A90C-52B2603EFDB2}"/>
    <cellStyle name="20% - Accent2 32 2" xfId="2835" xr:uid="{3D6550B2-1A42-4B11-B5B2-CAA8059FCC54}"/>
    <cellStyle name="20% - Accent2 32 3" xfId="2836" xr:uid="{27478CA2-A520-48AA-99AD-B2D45543B8EF}"/>
    <cellStyle name="20% - Accent2 32 4" xfId="2837" xr:uid="{91D1CEF3-2CB3-471A-A7DF-A6CD66FCD731}"/>
    <cellStyle name="20% - Accent2 33" xfId="96" xr:uid="{A1A96BD7-B9D1-4256-A310-9A2A46C65867}"/>
    <cellStyle name="20% - Accent2 33 2" xfId="2838" xr:uid="{562D6C85-2F0C-4440-A7EF-21FC53AEF186}"/>
    <cellStyle name="20% - Accent2 33 3" xfId="2839" xr:uid="{31F71FFF-F550-4B22-AF84-ABA93CC369BD}"/>
    <cellStyle name="20% - Accent2 33 4" xfId="2840" xr:uid="{59C972DA-0C4F-4256-9672-CB995C0A397C}"/>
    <cellStyle name="20% - Accent2 34" xfId="97" xr:uid="{D0E6D2A1-FCFB-4DCE-8023-A7DF441A8829}"/>
    <cellStyle name="20% - Accent2 34 2" xfId="2841" xr:uid="{ABEFB8A7-110C-44B6-8CEF-DD47B49394A5}"/>
    <cellStyle name="20% - Accent2 34 3" xfId="2842" xr:uid="{A7013B44-955C-4BAD-8A35-BE1D92683AB9}"/>
    <cellStyle name="20% - Accent2 34 4" xfId="2843" xr:uid="{0AA19E62-270D-4E4C-8112-B296EB4432F5}"/>
    <cellStyle name="20% - Accent2 35" xfId="98" xr:uid="{FDE3D492-ACDA-4DB9-A5A0-181FEDEEAF42}"/>
    <cellStyle name="20% - Accent2 35 2" xfId="2844" xr:uid="{508E82A4-BAE5-4794-914C-5216B7CFE56E}"/>
    <cellStyle name="20% - Accent2 35 3" xfId="2845" xr:uid="{895A9B84-5315-46CC-A425-097A75733709}"/>
    <cellStyle name="20% - Accent2 35 4" xfId="2846" xr:uid="{AA8DFE12-39F1-4199-A5D2-E8B4EA74FB65}"/>
    <cellStyle name="20% - Accent2 36" xfId="99" xr:uid="{0EBF5D67-F17C-43C0-BC05-3DDFA5EBE1D3}"/>
    <cellStyle name="20% - Accent2 36 2" xfId="2847" xr:uid="{320EC01A-4243-434A-A22B-6EE3C02E0DF8}"/>
    <cellStyle name="20% - Accent2 36 3" xfId="2848" xr:uid="{71BB9D91-81E2-4E83-8E1A-D77670DE97CE}"/>
    <cellStyle name="20% - Accent2 36 4" xfId="2849" xr:uid="{F9772FD8-222F-4CF8-9741-3A7EF3C9B436}"/>
    <cellStyle name="20% - Accent2 37" xfId="100" xr:uid="{E0407D4D-823E-4B09-8E99-9B3E2259C53E}"/>
    <cellStyle name="20% - Accent2 37 2" xfId="2850" xr:uid="{D57CD72C-9D26-490A-AA0E-EB8EBC2B32A4}"/>
    <cellStyle name="20% - Accent2 37 3" xfId="2851" xr:uid="{040EDCB1-D927-4C3A-AF58-31B93BAA05E3}"/>
    <cellStyle name="20% - Accent2 37 4" xfId="2852" xr:uid="{E388890D-EF9D-42EA-88E6-4AD24D7A37B8}"/>
    <cellStyle name="20% - Accent2 38" xfId="101" xr:uid="{FB9D061E-ACBD-43E8-B2B8-298EEFB86DEC}"/>
    <cellStyle name="20% - Accent2 38 2" xfId="2853" xr:uid="{117BBD81-C370-436E-A7D5-B6ADB6B48CE1}"/>
    <cellStyle name="20% - Accent2 38 3" xfId="2854" xr:uid="{3A88CF2D-789E-47F9-AFA9-F7FA359A54A0}"/>
    <cellStyle name="20% - Accent2 38 4" xfId="2855" xr:uid="{ED64D8F1-21AA-4EC3-B93E-B840A635F657}"/>
    <cellStyle name="20% - Accent2 39" xfId="102" xr:uid="{B62AB93A-533C-4172-A384-4B63110B9322}"/>
    <cellStyle name="20% - Accent2 39 2" xfId="2856" xr:uid="{4DE6DA26-AA22-44F0-8458-267A455F5690}"/>
    <cellStyle name="20% - Accent2 39 3" xfId="2857" xr:uid="{E4149D9B-5E1B-4131-8FB1-845DD399BD99}"/>
    <cellStyle name="20% - Accent2 39 4" xfId="2858" xr:uid="{F528CD22-B2CB-499B-A99A-034E1A333CCC}"/>
    <cellStyle name="20% - Accent2 4" xfId="103" xr:uid="{5180AE5E-BF86-452B-9CC6-B71310D7BCE8}"/>
    <cellStyle name="20% - Accent2 4 2" xfId="104" xr:uid="{E36EBF8E-DE3C-4A69-9C29-15DC75F4090A}"/>
    <cellStyle name="20% - Accent2 4 2 2" xfId="2859" xr:uid="{A1B3CA66-7207-4D1A-AF44-58650063ECC7}"/>
    <cellStyle name="20% - Accent2 4 2 2 2" xfId="2860" xr:uid="{EA5E2601-0D12-4F9B-8129-580A812FD867}"/>
    <cellStyle name="20% - Accent2 4 2 3" xfId="2861" xr:uid="{F61F9E0D-EB3B-4268-8E26-67C4FDACEA2F}"/>
    <cellStyle name="20% - Accent2 4 2 3 2" xfId="2862" xr:uid="{36E106D9-2944-49EC-B764-7A31F18CE5AF}"/>
    <cellStyle name="20% - Accent2 4 2 4" xfId="2863" xr:uid="{0A5E3A34-CDDE-4B33-B252-9D50D501B9DA}"/>
    <cellStyle name="20% - Accent2 4 3" xfId="1838" xr:uid="{6ACC62E2-0E71-466B-85F0-12887D595647}"/>
    <cellStyle name="20% - Accent2 4 3 2" xfId="2864" xr:uid="{E9FD872F-A168-438F-8E6E-011F9299FB69}"/>
    <cellStyle name="20% - Accent2 4 3 3" xfId="2865" xr:uid="{C8C08E88-D703-4B5E-AC1F-2038C8636F55}"/>
    <cellStyle name="20% - Accent2 4 3 4" xfId="2866" xr:uid="{0D6A3647-F5C4-433C-A8DB-596AC7871727}"/>
    <cellStyle name="20% - Accent2 4 4" xfId="2867" xr:uid="{85BC9571-3730-4E52-BCA8-D4971B5ED648}"/>
    <cellStyle name="20% - Accent2 4 4 2" xfId="2868" xr:uid="{315A926B-A9B5-4D18-BD08-411A240FFC8E}"/>
    <cellStyle name="20% - Accent2 4 5" xfId="2869" xr:uid="{E61E9443-8963-4EEF-A614-286559258C8E}"/>
    <cellStyle name="20% - Accent2 4 5 2" xfId="2870" xr:uid="{188D474E-51EF-4E23-B9B9-507BBDE6F62F}"/>
    <cellStyle name="20% - Accent2 4 6" xfId="2871" xr:uid="{A4894AB8-7339-450C-A252-C6D34BF395B0}"/>
    <cellStyle name="20% - Accent2 40" xfId="105" xr:uid="{80C1396E-7380-4983-B140-920D72354D9A}"/>
    <cellStyle name="20% - Accent2 40 2" xfId="2872" xr:uid="{D3FECBEB-0030-43A1-97CE-F6B78F869D88}"/>
    <cellStyle name="20% - Accent2 40 3" xfId="2873" xr:uid="{7DDFDEBE-B808-49E7-A434-8F18F45E38FD}"/>
    <cellStyle name="20% - Accent2 40 4" xfId="2874" xr:uid="{52E57D28-5C69-4BD5-B87F-FBF1B56540CF}"/>
    <cellStyle name="20% - Accent2 5" xfId="106" xr:uid="{742771B6-A656-4AB1-8963-AACDD539EB7C}"/>
    <cellStyle name="20% - Accent2 5 2" xfId="1836" xr:uid="{2083D7E0-6CD8-4409-81E7-773B61938552}"/>
    <cellStyle name="20% - Accent2 5 2 2" xfId="2372" xr:uid="{7F17D512-1D8A-4D73-A0B9-875F37147575}"/>
    <cellStyle name="20% - Accent2 5 2 2 2" xfId="2875" xr:uid="{99C763D3-ACEE-4747-9D3F-B961049B8A35}"/>
    <cellStyle name="20% - Accent2 5 2 2 2 2" xfId="2876" xr:uid="{43DD7166-F74A-429A-A9F0-D98AA920D932}"/>
    <cellStyle name="20% - Accent2 5 2 2 3" xfId="2877" xr:uid="{F323BDB6-5F4B-4D0C-AA93-68FE6CA00F06}"/>
    <cellStyle name="20% - Accent2 5 2 2 3 2" xfId="2878" xr:uid="{A279F930-A225-4E8C-944F-32E3AC314CB9}"/>
    <cellStyle name="20% - Accent2 5 2 2 4" xfId="2879" xr:uid="{1E01AF02-E633-4308-9947-469A9FC9B9AB}"/>
    <cellStyle name="20% - Accent2 5 2 3" xfId="2880" xr:uid="{67FE9AED-6CC6-41EA-9900-6C7232A27553}"/>
    <cellStyle name="20% - Accent2 5 2 4" xfId="2881" xr:uid="{A3429EF4-3298-4C7D-97EC-C5934B639663}"/>
    <cellStyle name="20% - Accent2 5 2 5" xfId="2882" xr:uid="{60D28FE4-52F9-4B15-B685-3F6C9584E017}"/>
    <cellStyle name="20% - Accent2 5 3" xfId="2883" xr:uid="{A9649DBA-7E71-4A11-8129-8CDC560DAFAF}"/>
    <cellStyle name="20% - Accent2 5 3 2" xfId="2884" xr:uid="{3216E0AE-D9B7-485F-93A6-C5B550E2262C}"/>
    <cellStyle name="20% - Accent2 5 4" xfId="2885" xr:uid="{426FD9AD-0CF4-4FFA-8E80-8C641262A80D}"/>
    <cellStyle name="20% - Accent2 5 4 2" xfId="2886" xr:uid="{5A76B00B-08D6-4DF8-97B1-E3E47B5BB11F}"/>
    <cellStyle name="20% - Accent2 5 5" xfId="2887" xr:uid="{10EF13AC-29C2-4AD8-859F-635409CEB615}"/>
    <cellStyle name="20% - Accent2 6" xfId="107" xr:uid="{1DCEDBF2-D105-4E69-88FD-D9D8CBB58C5D}"/>
    <cellStyle name="20% - Accent2 6 2" xfId="2888" xr:uid="{13322720-1CFF-4B34-8B9A-742E96202F78}"/>
    <cellStyle name="20% - Accent2 6 3" xfId="2889" xr:uid="{78B732C1-BD3D-4AA8-B291-C32F8ED8CFEC}"/>
    <cellStyle name="20% - Accent2 6 4" xfId="2890" xr:uid="{75ED76D5-4F26-4135-AB0A-ED200A7BB8D4}"/>
    <cellStyle name="20% - Accent2 7" xfId="108" xr:uid="{559438F5-8D13-4984-94ED-13C3EEF2811B}"/>
    <cellStyle name="20% - Accent2 7 2" xfId="2891" xr:uid="{E1DC681D-D4BA-45D7-9458-FAD2CEF6BDB2}"/>
    <cellStyle name="20% - Accent2 7 3" xfId="2892" xr:uid="{ECFBFC5C-AB2D-4249-8632-8B5D027D9153}"/>
    <cellStyle name="20% - Accent2 7 4" xfId="2893" xr:uid="{CF39FF29-577B-4E4B-A80E-DD0FEEE74717}"/>
    <cellStyle name="20% - Accent2 8" xfId="109" xr:uid="{200EE953-79D2-47AA-B2DC-6A9687CC4661}"/>
    <cellStyle name="20% - Accent2 8 2" xfId="2894" xr:uid="{60BA35E0-9B18-4AA4-918E-A0339BB54AF6}"/>
    <cellStyle name="20% - Accent2 8 3" xfId="2895" xr:uid="{31A5AD57-0033-49F9-9B46-FAE854A14565}"/>
    <cellStyle name="20% - Accent2 8 4" xfId="2896" xr:uid="{E485DC35-1A63-45AB-A18E-F4855EE1E173}"/>
    <cellStyle name="20% - Accent2 9" xfId="110" xr:uid="{90DB3DC7-B4D9-4AD9-941E-9CEE6C907592}"/>
    <cellStyle name="20% - Accent2 9 2" xfId="2897" xr:uid="{4C000DEC-1A2A-4C9C-8665-E79755F8C140}"/>
    <cellStyle name="20% - Accent2 9 3" xfId="2898" xr:uid="{809E2D00-68CC-4F20-8F4C-377784149049}"/>
    <cellStyle name="20% - Accent2 9 4" xfId="2899" xr:uid="{667DACA9-757E-4765-B104-B06B189844FC}"/>
    <cellStyle name="20% - Accent3 10" xfId="111" xr:uid="{F95FB970-E6FC-49D2-B5B2-443B29DE3A28}"/>
    <cellStyle name="20% - Accent3 10 2" xfId="2900" xr:uid="{49A87F4C-291A-4AF8-B082-28DC05E6E48B}"/>
    <cellStyle name="20% - Accent3 10 3" xfId="2901" xr:uid="{497ED579-AAD3-4701-822F-FF6DCD0A14B9}"/>
    <cellStyle name="20% - Accent3 10 4" xfId="2902" xr:uid="{6D291F9A-0141-4972-AF89-ED36DF1F428B}"/>
    <cellStyle name="20% - Accent3 11" xfId="112" xr:uid="{2AE11464-91F4-4C93-9521-40E3D0AF7105}"/>
    <cellStyle name="20% - Accent3 11 2" xfId="2903" xr:uid="{A9782F31-2E2E-40A0-91A0-A113816EF9C5}"/>
    <cellStyle name="20% - Accent3 11 3" xfId="2904" xr:uid="{7AE234C4-A198-40B9-8746-8A2D6B3B828B}"/>
    <cellStyle name="20% - Accent3 11 4" xfId="2905" xr:uid="{15A4910F-EC55-49AE-A68A-3196B86FF33D}"/>
    <cellStyle name="20% - Accent3 12" xfId="113" xr:uid="{9DCC2466-19C2-4FE1-91E7-3D186C880941}"/>
    <cellStyle name="20% - Accent3 12 2" xfId="2906" xr:uid="{7CC2E306-6080-4A28-B7C4-6FB1B30E7FFB}"/>
    <cellStyle name="20% - Accent3 12 3" xfId="2907" xr:uid="{DC2BE2BD-5053-4225-A25A-8B8A6E59B74A}"/>
    <cellStyle name="20% - Accent3 12 4" xfId="2908" xr:uid="{079E6F61-924C-4C9E-B376-6E57A5120605}"/>
    <cellStyle name="20% - Accent3 13" xfId="114" xr:uid="{33D0E1E7-AFB5-4D7E-BAB4-E7CB70E2DA64}"/>
    <cellStyle name="20% - Accent3 13 2" xfId="2909" xr:uid="{95D9F047-8578-434F-8022-FE94F9C087A3}"/>
    <cellStyle name="20% - Accent3 13 3" xfId="2910" xr:uid="{A107E835-11B8-4F63-B7A5-6F906D27E210}"/>
    <cellStyle name="20% - Accent3 13 4" xfId="2911" xr:uid="{A267D17C-E0A3-4310-8C33-56D6ED74D085}"/>
    <cellStyle name="20% - Accent3 14" xfId="115" xr:uid="{1A87A3AF-18C5-4803-8FF5-5219DDF60FB6}"/>
    <cellStyle name="20% - Accent3 14 2" xfId="2912" xr:uid="{BEE44D48-4654-423E-892B-E9E80EF5A906}"/>
    <cellStyle name="20% - Accent3 14 3" xfId="2913" xr:uid="{480C3243-CBA1-49DB-B2CE-3E491EC4594B}"/>
    <cellStyle name="20% - Accent3 14 4" xfId="2914" xr:uid="{CBB3FC37-3A11-429B-BA61-E913F5E2E01B}"/>
    <cellStyle name="20% - Accent3 15" xfId="116" xr:uid="{5F3B5552-F362-4EA2-A4BF-6A519A10976A}"/>
    <cellStyle name="20% - Accent3 15 2" xfId="2915" xr:uid="{A23F5E7B-6E21-4B78-828F-12E75AC891A1}"/>
    <cellStyle name="20% - Accent3 15 3" xfId="2916" xr:uid="{475B5638-62F2-4712-B90A-3F7222C38679}"/>
    <cellStyle name="20% - Accent3 15 4" xfId="2917" xr:uid="{1159BCBB-BE77-433A-974B-D201D97E8291}"/>
    <cellStyle name="20% - Accent3 16" xfId="117" xr:uid="{BB5FEEDE-00AA-4178-862D-105E2C8201EC}"/>
    <cellStyle name="20% - Accent3 16 2" xfId="2918" xr:uid="{4543ABC4-EB2C-4B31-BD2D-44F2039B6C0C}"/>
    <cellStyle name="20% - Accent3 16 3" xfId="2919" xr:uid="{2CB381AA-2CA5-4ABE-8EDD-4257E2357A3B}"/>
    <cellStyle name="20% - Accent3 16 4" xfId="2920" xr:uid="{BA73744F-609C-45FC-9299-584E46F029D9}"/>
    <cellStyle name="20% - Accent3 17" xfId="118" xr:uid="{083FF403-E503-4FC9-9B63-E50790D73A71}"/>
    <cellStyle name="20% - Accent3 17 2" xfId="2921" xr:uid="{2509CF05-35CA-421E-AF95-4FBA4144C312}"/>
    <cellStyle name="20% - Accent3 17 3" xfId="2922" xr:uid="{AD15B60F-F343-4258-B978-2514A32546A8}"/>
    <cellStyle name="20% - Accent3 17 4" xfId="2923" xr:uid="{72DF3DA4-6D1A-4B92-B80C-42D45DE82803}"/>
    <cellStyle name="20% - Accent3 18" xfId="119" xr:uid="{AFE2D0DB-46D5-4A2E-ABF1-B83CEDCDFEB5}"/>
    <cellStyle name="20% - Accent3 18 2" xfId="2924" xr:uid="{21DBE002-8912-4A77-A03B-05A512046282}"/>
    <cellStyle name="20% - Accent3 18 3" xfId="2925" xr:uid="{16A679C3-BD15-42F2-B1F0-9FFA6AE508B4}"/>
    <cellStyle name="20% - Accent3 18 4" xfId="2926" xr:uid="{EFB8F814-0CDF-459E-9034-28128E74B68F}"/>
    <cellStyle name="20% - Accent3 19" xfId="120" xr:uid="{C7BED999-961E-4992-B292-40CDC76CD957}"/>
    <cellStyle name="20% - Accent3 19 2" xfId="2927" xr:uid="{A7CDE7E7-1E20-4C64-803A-BCBF9DE7408C}"/>
    <cellStyle name="20% - Accent3 19 3" xfId="2928" xr:uid="{D23187D7-FA34-46D7-B839-20938C05543C}"/>
    <cellStyle name="20% - Accent3 19 4" xfId="2929" xr:uid="{9F21BE42-80AD-47DB-AAA6-CCC10EA00FD5}"/>
    <cellStyle name="20% - Accent3 2" xfId="121" xr:uid="{52C8E2C8-804F-407F-9A5F-2EA20314DE69}"/>
    <cellStyle name="20% - Accent3 2 2" xfId="122" xr:uid="{F3C9D63F-0615-4605-AE5F-4AAD77DB8D9E}"/>
    <cellStyle name="20% - Accent3 2 2 2" xfId="2374" xr:uid="{F3A9DC90-C25F-492E-9469-2E0D239AAAB7}"/>
    <cellStyle name="20% - Accent3 2 2 2 2" xfId="2930" xr:uid="{903BDC16-A100-4DB1-9A95-BF7FF438286D}"/>
    <cellStyle name="20% - Accent3 2 2 2 3" xfId="2931" xr:uid="{C019CC1D-6B41-405F-B207-A2627F5C0A5D}"/>
    <cellStyle name="20% - Accent3 2 2 2 4" xfId="2932" xr:uid="{CA8B4B2E-13FC-4708-BF46-4804F52A1BFA}"/>
    <cellStyle name="20% - Accent3 2 2 3" xfId="2373" xr:uid="{393A9CA8-02C0-432D-917D-9EC609150E9C}"/>
    <cellStyle name="20% - Accent3 2 2 3 2" xfId="2933" xr:uid="{EBC8EBB0-0CEF-4991-94B8-CAD1C3F00812}"/>
    <cellStyle name="20% - Accent3 2 2 3 2 2" xfId="2934" xr:uid="{9E962D1D-ECE4-49DC-9743-29C19F062FF0}"/>
    <cellStyle name="20% - Accent3 2 2 3 3" xfId="2935" xr:uid="{8192FDD3-BDCE-4464-9E9E-DDBF9B468ACB}"/>
    <cellStyle name="20% - Accent3 2 2 3 3 2" xfId="2936" xr:uid="{F0034E6E-E193-41FE-B7A9-726D752A0D18}"/>
    <cellStyle name="20% - Accent3 2 2 3 4" xfId="2937" xr:uid="{69DDEB2E-C93A-4EE8-9BE9-A1039F47A311}"/>
    <cellStyle name="20% - Accent3 2 2 4" xfId="2938" xr:uid="{B8E7B613-608D-43B3-B701-C318A0DF6ABD}"/>
    <cellStyle name="20% - Accent3 2 2 5" xfId="2939" xr:uid="{35FCB914-02D2-4734-8CA8-278594C5BB3D}"/>
    <cellStyle name="20% - Accent3 2 2 6" xfId="2940" xr:uid="{AF34F082-9DDA-4AB6-8CDD-14A14A5FDE00}"/>
    <cellStyle name="20% - Accent3 2 3" xfId="123" xr:uid="{373C29C2-3912-4A93-957F-E6C5BE02FF40}"/>
    <cellStyle name="20% - Accent3 2 3 2" xfId="2941" xr:uid="{A8502434-DE18-4E86-A9EF-0991F2783118}"/>
    <cellStyle name="20% - Accent3 2 3 2 2" xfId="2942" xr:uid="{C642F509-9947-452B-BF1B-D2DEB2D336B4}"/>
    <cellStyle name="20% - Accent3 2 3 3" xfId="2943" xr:uid="{19E96B24-BF25-47AB-A542-CB42531EFF09}"/>
    <cellStyle name="20% - Accent3 2 3 3 2" xfId="2944" xr:uid="{AEF2603B-C36C-4D88-B110-B596576C9A27}"/>
    <cellStyle name="20% - Accent3 2 3 4" xfId="2945" xr:uid="{62EE251D-A1E2-41A7-B82D-EFE7A939B1EE}"/>
    <cellStyle name="20% - Accent3 2 4" xfId="2946" xr:uid="{FD2D1E82-54E2-4640-8C10-73D437F1EB40}"/>
    <cellStyle name="20% - Accent3 2 4 2" xfId="2947" xr:uid="{2324B908-19C0-442D-9D21-3F6F6D628330}"/>
    <cellStyle name="20% - Accent3 2 5" xfId="2948" xr:uid="{5F3C2079-D08B-4EF0-B5C4-2B09ACB7798D}"/>
    <cellStyle name="20% - Accent3 2 5 2" xfId="2949" xr:uid="{BC645AA2-8C48-4C7F-BE60-1A95A1F2C917}"/>
    <cellStyle name="20% - Accent3 2 6" xfId="2950" xr:uid="{23466434-6D9F-4E92-B0EB-5260DFF7751C}"/>
    <cellStyle name="20% - Accent3 20" xfId="124" xr:uid="{8381F5B6-7F5A-4F2F-BEBE-066D86655A54}"/>
    <cellStyle name="20% - Accent3 20 2" xfId="2951" xr:uid="{A85FD65A-0FDF-459C-97A3-198A799800D4}"/>
    <cellStyle name="20% - Accent3 20 3" xfId="2952" xr:uid="{2E65D72C-888F-41CC-8BB4-5C29EC888F61}"/>
    <cellStyle name="20% - Accent3 20 4" xfId="2953" xr:uid="{1FEE622E-122E-4394-AEE9-2B33F6CD51C9}"/>
    <cellStyle name="20% - Accent3 21" xfId="125" xr:uid="{FB783E9E-892E-4A18-8767-402890E298A3}"/>
    <cellStyle name="20% - Accent3 21 2" xfId="2954" xr:uid="{69C63B7F-7A39-4127-9E7F-53903D92CD61}"/>
    <cellStyle name="20% - Accent3 21 3" xfId="2955" xr:uid="{93ABF36C-6F9B-4640-B218-56B077C95A3E}"/>
    <cellStyle name="20% - Accent3 21 4" xfId="2956" xr:uid="{25BCCF35-0874-498F-8D95-12FA16EA264A}"/>
    <cellStyle name="20% - Accent3 22" xfId="126" xr:uid="{AC324C15-D5A4-489C-8FEA-C4F832B8C1EB}"/>
    <cellStyle name="20% - Accent3 22 2" xfId="2957" xr:uid="{790ABC7F-6F77-4A5E-B995-17435A096CDD}"/>
    <cellStyle name="20% - Accent3 22 3" xfId="2958" xr:uid="{C9CC6EF4-4C63-4EC8-A0EA-9109DFD3B93D}"/>
    <cellStyle name="20% - Accent3 22 4" xfId="2959" xr:uid="{29F1E6DB-DF5F-4241-B10D-57986A83A65E}"/>
    <cellStyle name="20% - Accent3 23" xfId="127" xr:uid="{7B405A08-89A9-416B-9532-80CB559FC55A}"/>
    <cellStyle name="20% - Accent3 23 2" xfId="2960" xr:uid="{28CD5D4F-4615-4259-BBFB-3DB8FF1B99AD}"/>
    <cellStyle name="20% - Accent3 23 3" xfId="2961" xr:uid="{5738204B-F3BF-47F1-87FE-F56A41B26BDB}"/>
    <cellStyle name="20% - Accent3 23 4" xfId="2962" xr:uid="{8043C394-9080-42BB-B4E1-5CF27324FD0D}"/>
    <cellStyle name="20% - Accent3 24" xfId="128" xr:uid="{DB7A5E24-C8A9-47EA-B57C-846A218BE2D3}"/>
    <cellStyle name="20% - Accent3 24 2" xfId="2963" xr:uid="{28659A9F-81E4-49BD-81B6-9887903B660C}"/>
    <cellStyle name="20% - Accent3 24 3" xfId="2964" xr:uid="{2A8AC1BE-9971-469D-AB83-59D04CBEA0C9}"/>
    <cellStyle name="20% - Accent3 24 4" xfId="2965" xr:uid="{AFD27B2C-1C17-4E91-AA5C-6CD64CFEBF2B}"/>
    <cellStyle name="20% - Accent3 25" xfId="129" xr:uid="{DB8362BD-115A-449D-B8F8-941771FE6FC9}"/>
    <cellStyle name="20% - Accent3 25 2" xfId="2966" xr:uid="{772F9F5C-4AC4-413A-905D-572C245BB34E}"/>
    <cellStyle name="20% - Accent3 25 3" xfId="2967" xr:uid="{DC1DF1C0-1A6E-4808-B71A-6612139D18C7}"/>
    <cellStyle name="20% - Accent3 25 4" xfId="2968" xr:uid="{EBFDDD3D-894A-488E-B5BB-2A7480EECE48}"/>
    <cellStyle name="20% - Accent3 26" xfId="130" xr:uid="{F30B644A-CFF8-40E9-80AD-53641E027534}"/>
    <cellStyle name="20% - Accent3 26 2" xfId="2969" xr:uid="{19BE3DE2-9EA5-43E5-8C9F-1AA7D1BA7B15}"/>
    <cellStyle name="20% - Accent3 26 3" xfId="2970" xr:uid="{16AFE5F5-534B-4817-9ADF-489ED3FCD44C}"/>
    <cellStyle name="20% - Accent3 26 4" xfId="2971" xr:uid="{1569E10E-2615-44AC-8312-919E83583D85}"/>
    <cellStyle name="20% - Accent3 27" xfId="131" xr:uid="{C0676734-7503-4175-B006-36C60C0AE878}"/>
    <cellStyle name="20% - Accent3 27 2" xfId="2972" xr:uid="{8DDD107A-6074-4753-BA32-35B5D84C8BC8}"/>
    <cellStyle name="20% - Accent3 27 3" xfId="2973" xr:uid="{3E1B12DD-404C-4D3D-8BD5-60E17328F200}"/>
    <cellStyle name="20% - Accent3 27 4" xfId="2974" xr:uid="{26386D6A-33CC-41B0-992E-CE36BC426A99}"/>
    <cellStyle name="20% - Accent3 28" xfId="132" xr:uid="{768EF9EF-A03D-476C-AF0F-EBAF88003971}"/>
    <cellStyle name="20% - Accent3 28 2" xfId="2975" xr:uid="{7BC982C9-C56D-494C-8EC0-04D2BF331CC6}"/>
    <cellStyle name="20% - Accent3 28 3" xfId="2976" xr:uid="{D0608E67-BBE5-488C-8037-46BC4502BEC7}"/>
    <cellStyle name="20% - Accent3 28 4" xfId="2977" xr:uid="{E25B1379-987F-488D-83FB-801F842FD094}"/>
    <cellStyle name="20% - Accent3 29" xfId="133" xr:uid="{B59C9265-9531-41C9-973F-79AC62F8A7CE}"/>
    <cellStyle name="20% - Accent3 29 2" xfId="2978" xr:uid="{424095BD-AA13-41B4-BB35-324926262989}"/>
    <cellStyle name="20% - Accent3 29 3" xfId="2979" xr:uid="{4D97EA63-0CCA-46B8-8231-9297ACC206CD}"/>
    <cellStyle name="20% - Accent3 29 4" xfId="2980" xr:uid="{8F136F89-0ACC-4F13-A5E7-13FFF3E86EB9}"/>
    <cellStyle name="20% - Accent3 3" xfId="134" xr:uid="{F6F5056C-0BBD-4C82-8A6C-7BDD92330B8D}"/>
    <cellStyle name="20% - Accent3 3 2" xfId="135" xr:uid="{964C6823-07FA-4602-9B9C-F2A848ABBA15}"/>
    <cellStyle name="20% - Accent3 3 2 2" xfId="2981" xr:uid="{3EC9C8ED-3273-4309-B2A7-FFACEF3B2FA3}"/>
    <cellStyle name="20% - Accent3 3 2 2 2" xfId="2982" xr:uid="{4D99F7AF-9EE3-4641-8F2F-00559CE0D334}"/>
    <cellStyle name="20% - Accent3 3 2 3" xfId="2983" xr:uid="{4FBC9874-1D4E-48B0-BA8D-481A0E941DBA}"/>
    <cellStyle name="20% - Accent3 3 2 3 2" xfId="2984" xr:uid="{DC6AA440-7654-419D-814C-7CD93C6DA74F}"/>
    <cellStyle name="20% - Accent3 3 2 4" xfId="2985" xr:uid="{66A297CC-8D6E-42C1-82BC-25C6264E7D9E}"/>
    <cellStyle name="20% - Accent3 3 3" xfId="1840" xr:uid="{66B2CAFA-E221-4F83-95C3-DACDF7B8BAF5}"/>
    <cellStyle name="20% - Accent3 3 3 2" xfId="2986" xr:uid="{DBB511D1-EA8F-4C8F-9D5B-504E28AD29C2}"/>
    <cellStyle name="20% - Accent3 3 3 3" xfId="2987" xr:uid="{21A5349B-3997-4739-86E9-53B5A2476C40}"/>
    <cellStyle name="20% - Accent3 3 3 4" xfId="2988" xr:uid="{22485C10-1C57-453E-89E2-D08CF5DE5757}"/>
    <cellStyle name="20% - Accent3 3 4" xfId="2989" xr:uid="{E8D9828C-93E7-4C86-9CFD-F760468CC548}"/>
    <cellStyle name="20% - Accent3 3 4 2" xfId="2990" xr:uid="{4C7295B7-864E-43A3-AB11-5988C68C1425}"/>
    <cellStyle name="20% - Accent3 3 5" xfId="2991" xr:uid="{6C4F876E-6B9C-47F8-B907-952B7896B01F}"/>
    <cellStyle name="20% - Accent3 3 5 2" xfId="2992" xr:uid="{0BC1C67B-682F-4563-8C14-5E3CA5600A3E}"/>
    <cellStyle name="20% - Accent3 3 6" xfId="2993" xr:uid="{9D538A60-3849-4FDC-9309-F1B958C1C346}"/>
    <cellStyle name="20% - Accent3 30" xfId="136" xr:uid="{961F9D88-E228-4942-9092-095D97BD514B}"/>
    <cellStyle name="20% - Accent3 30 2" xfId="2994" xr:uid="{E3C87AE0-9853-4DE7-95DC-39D4F597DA40}"/>
    <cellStyle name="20% - Accent3 30 3" xfId="2995" xr:uid="{A2D31200-CB9B-4668-9967-5EA46A3837BF}"/>
    <cellStyle name="20% - Accent3 30 4" xfId="2996" xr:uid="{BDC69E21-C690-43FA-B50F-0DAFA78DE834}"/>
    <cellStyle name="20% - Accent3 31" xfId="137" xr:uid="{351CC488-80E9-45C4-8BEE-FD9513EF1BBC}"/>
    <cellStyle name="20% - Accent3 31 2" xfId="2997" xr:uid="{63195A67-6AD5-4CAC-92BA-F94AB8E2D716}"/>
    <cellStyle name="20% - Accent3 31 3" xfId="2998" xr:uid="{0D2FEA80-632A-48C2-B14B-CB2FB487BF84}"/>
    <cellStyle name="20% - Accent3 31 4" xfId="2999" xr:uid="{4E8DD365-19F3-4EE8-9D2C-6A4047F83FBD}"/>
    <cellStyle name="20% - Accent3 32" xfId="138" xr:uid="{2305277E-6FCD-4AA0-8677-BE9F3E0A0B8B}"/>
    <cellStyle name="20% - Accent3 32 2" xfId="3000" xr:uid="{462A6AA2-B9E6-4739-955B-BD49EFA7471B}"/>
    <cellStyle name="20% - Accent3 32 3" xfId="3001" xr:uid="{C69877A1-D94B-4592-B3C4-77234348C8CE}"/>
    <cellStyle name="20% - Accent3 32 4" xfId="3002" xr:uid="{A2F92AD3-AD39-4F5F-975C-52C801EDB9FD}"/>
    <cellStyle name="20% - Accent3 33" xfId="139" xr:uid="{1BAC2B63-AE80-4C8B-BBDA-740514B3EC73}"/>
    <cellStyle name="20% - Accent3 33 2" xfId="3003" xr:uid="{EAD2D2F3-E68B-4D9D-8484-3B2FD93C26B7}"/>
    <cellStyle name="20% - Accent3 33 3" xfId="3004" xr:uid="{3127F5B9-4B1E-48DC-8468-DE6909EFD3BC}"/>
    <cellStyle name="20% - Accent3 33 4" xfId="3005" xr:uid="{F99EA16D-9513-43DC-90A5-320C52627C7A}"/>
    <cellStyle name="20% - Accent3 34" xfId="140" xr:uid="{ACEAE0DB-66EB-4DEB-BB9C-61CF8E021DBC}"/>
    <cellStyle name="20% - Accent3 34 2" xfId="3006" xr:uid="{5D1FC67A-BB28-4058-B83A-5B86D3BDFA93}"/>
    <cellStyle name="20% - Accent3 34 3" xfId="3007" xr:uid="{7DB5DEEF-E507-4E60-8E43-C4791108368D}"/>
    <cellStyle name="20% - Accent3 34 4" xfId="3008" xr:uid="{FFF5168C-AD07-4022-9920-3127A465D665}"/>
    <cellStyle name="20% - Accent3 35" xfId="141" xr:uid="{FC45D14E-9ACC-4586-AAA3-7B6DDB047C11}"/>
    <cellStyle name="20% - Accent3 35 2" xfId="3009" xr:uid="{E22E1BB2-A1E4-4B49-A734-ED2D729F5D0E}"/>
    <cellStyle name="20% - Accent3 35 3" xfId="3010" xr:uid="{85C4EC78-194B-49B4-8187-4A61313B73AA}"/>
    <cellStyle name="20% - Accent3 35 4" xfId="3011" xr:uid="{81F8C503-81CC-4BD3-A96B-578512E4C241}"/>
    <cellStyle name="20% - Accent3 36" xfId="142" xr:uid="{145EBE82-B76B-4939-A9B5-7F826E594804}"/>
    <cellStyle name="20% - Accent3 36 2" xfId="3012" xr:uid="{2388252E-F6A7-4BE5-9ABE-1E341CA65648}"/>
    <cellStyle name="20% - Accent3 36 3" xfId="3013" xr:uid="{156202FC-9E52-4050-82BA-86F98F48CF9F}"/>
    <cellStyle name="20% - Accent3 36 4" xfId="3014" xr:uid="{BC5E41E3-8D1C-40BA-B850-78079A5ECABE}"/>
    <cellStyle name="20% - Accent3 37" xfId="143" xr:uid="{4D8E82AA-D630-46DB-8E9C-397978D9E8D2}"/>
    <cellStyle name="20% - Accent3 37 2" xfId="3015" xr:uid="{5748C164-6B8F-4672-8033-B8907C109994}"/>
    <cellStyle name="20% - Accent3 37 3" xfId="3016" xr:uid="{14219603-9F35-4F31-979B-9CC1D2885980}"/>
    <cellStyle name="20% - Accent3 37 4" xfId="3017" xr:uid="{6A53DBD6-E1CE-4A57-9212-D0C978ECD67D}"/>
    <cellStyle name="20% - Accent3 38" xfId="144" xr:uid="{CCB72061-2003-4028-BFC6-375C9FAE6A42}"/>
    <cellStyle name="20% - Accent3 38 2" xfId="3018" xr:uid="{8D7E3137-CBCC-41C5-8C36-1929726A23CA}"/>
    <cellStyle name="20% - Accent3 38 3" xfId="3019" xr:uid="{54562007-8B82-4805-A3E8-7A742711884F}"/>
    <cellStyle name="20% - Accent3 38 4" xfId="3020" xr:uid="{97577983-691F-44A5-8CD2-634883A77003}"/>
    <cellStyle name="20% - Accent3 39" xfId="145" xr:uid="{C20D766A-4ECD-4372-BA77-D2DDF4C92344}"/>
    <cellStyle name="20% - Accent3 39 2" xfId="3021" xr:uid="{1784695F-9256-4AD8-98C5-6A7B56FBE716}"/>
    <cellStyle name="20% - Accent3 39 3" xfId="3022" xr:uid="{A004936C-07F5-4D76-BF7B-E05883278A55}"/>
    <cellStyle name="20% - Accent3 39 4" xfId="3023" xr:uid="{AEB525A9-AB67-416A-9A6C-CF6B38BE4D88}"/>
    <cellStyle name="20% - Accent3 4" xfId="146" xr:uid="{87BA4E01-9153-4DB9-B1F4-DB0D56F540B9}"/>
    <cellStyle name="20% - Accent3 4 2" xfId="147" xr:uid="{48C9CC9C-8B34-4314-B028-49FD2C5E14DF}"/>
    <cellStyle name="20% - Accent3 4 2 2" xfId="3024" xr:uid="{EC77F7AF-6961-4347-B5A3-28463E2F9B7A}"/>
    <cellStyle name="20% - Accent3 4 2 2 2" xfId="3025" xr:uid="{9F2BC9AF-85FB-4C34-94CB-09E9E71821AF}"/>
    <cellStyle name="20% - Accent3 4 2 3" xfId="3026" xr:uid="{8DDD8338-E0A4-43DB-B9A6-6839C5DB7CD0}"/>
    <cellStyle name="20% - Accent3 4 2 3 2" xfId="3027" xr:uid="{E0A754E7-FA16-4557-8A2E-F4A0C08CC8E9}"/>
    <cellStyle name="20% - Accent3 4 2 4" xfId="3028" xr:uid="{110F1C9B-2844-4610-84D0-58FF77668181}"/>
    <cellStyle name="20% - Accent3 4 3" xfId="1841" xr:uid="{F1D031F6-6117-47F3-BDC5-1755B84E69B2}"/>
    <cellStyle name="20% - Accent3 4 3 2" xfId="3029" xr:uid="{752B8C76-EC60-47C7-AB62-9EC3A810E36A}"/>
    <cellStyle name="20% - Accent3 4 3 3" xfId="3030" xr:uid="{C4F80329-9998-45AF-9A50-600514FD4D64}"/>
    <cellStyle name="20% - Accent3 4 3 4" xfId="3031" xr:uid="{A1789646-30E2-4272-A21A-D332912C01E5}"/>
    <cellStyle name="20% - Accent3 4 4" xfId="3032" xr:uid="{9F01DB79-DA88-4384-84F8-65E34BAD6FA3}"/>
    <cellStyle name="20% - Accent3 4 4 2" xfId="3033" xr:uid="{38271234-CD1C-4495-AFCA-F4A93F846703}"/>
    <cellStyle name="20% - Accent3 4 5" xfId="3034" xr:uid="{7A650AD8-DE59-4893-8C4C-17E904017247}"/>
    <cellStyle name="20% - Accent3 4 5 2" xfId="3035" xr:uid="{22F34C80-A42A-4043-BA56-0C7E8C1D120B}"/>
    <cellStyle name="20% - Accent3 4 6" xfId="3036" xr:uid="{E10BFCE9-7D34-41C3-8F4E-7E75648A3187}"/>
    <cellStyle name="20% - Accent3 40" xfId="148" xr:uid="{374E2E07-CC1E-4584-9F08-B51903647E85}"/>
    <cellStyle name="20% - Accent3 40 2" xfId="3037" xr:uid="{1C2E2887-89E7-4BC5-B1F9-249D24C09304}"/>
    <cellStyle name="20% - Accent3 40 3" xfId="3038" xr:uid="{F5D5490A-56E8-46DB-A5C2-79F66F061EEB}"/>
    <cellStyle name="20% - Accent3 40 4" xfId="3039" xr:uid="{D2CBDDE2-2CEA-4F67-8944-3AC02858793D}"/>
    <cellStyle name="20% - Accent3 5" xfId="149" xr:uid="{46418FD0-80AC-4BC4-80FE-098D0F03A356}"/>
    <cellStyle name="20% - Accent3 5 2" xfId="1839" xr:uid="{27ADDB2B-50A4-4A98-AC58-CADD8D5B3F88}"/>
    <cellStyle name="20% - Accent3 5 2 2" xfId="2375" xr:uid="{9CF442DC-01BF-47AF-A6C5-D36DFBBABE13}"/>
    <cellStyle name="20% - Accent3 5 2 2 2" xfId="3040" xr:uid="{34FB186D-2BBC-442D-B7EC-93AABA259D8C}"/>
    <cellStyle name="20% - Accent3 5 2 2 2 2" xfId="3041" xr:uid="{C9CD8544-D694-4987-A743-927913039C41}"/>
    <cellStyle name="20% - Accent3 5 2 2 3" xfId="3042" xr:uid="{AB175CD1-8F21-41E1-81EF-48631C89146C}"/>
    <cellStyle name="20% - Accent3 5 2 2 3 2" xfId="3043" xr:uid="{77287B1C-085F-4332-95C0-6D118DDFCDFF}"/>
    <cellStyle name="20% - Accent3 5 2 2 4" xfId="3044" xr:uid="{DABD309D-F11C-4823-8632-EC34278F6756}"/>
    <cellStyle name="20% - Accent3 5 2 3" xfId="3045" xr:uid="{DA28CFC8-82EE-4FD8-96E3-7381E3587F2B}"/>
    <cellStyle name="20% - Accent3 5 2 4" xfId="3046" xr:uid="{3D14F657-2FBA-49A7-8595-06089F9B2B7D}"/>
    <cellStyle name="20% - Accent3 5 2 5" xfId="3047" xr:uid="{1FBF7A25-DA05-4431-B048-DABDB918A937}"/>
    <cellStyle name="20% - Accent3 5 3" xfId="3048" xr:uid="{6EA8B980-38AC-4DDA-AC8C-7D04F8228FF7}"/>
    <cellStyle name="20% - Accent3 5 3 2" xfId="3049" xr:uid="{2380CE36-CE1A-43F0-AE8E-DE3F2B02B021}"/>
    <cellStyle name="20% - Accent3 5 4" xfId="3050" xr:uid="{FBE83FD4-7FA6-4279-88B1-8B607F26F690}"/>
    <cellStyle name="20% - Accent3 5 4 2" xfId="3051" xr:uid="{E3B1E374-F438-4748-AFB6-6D1FC4D68BAE}"/>
    <cellStyle name="20% - Accent3 5 5" xfId="3052" xr:uid="{909A682F-0101-4241-8B45-923EF4F9E5E1}"/>
    <cellStyle name="20% - Accent3 6" xfId="150" xr:uid="{6B273AEF-4A29-4173-AAF8-0BEC12C6843C}"/>
    <cellStyle name="20% - Accent3 6 2" xfId="3053" xr:uid="{F5A96BD5-CBE2-42BB-85FF-F87CF3563CB4}"/>
    <cellStyle name="20% - Accent3 6 3" xfId="3054" xr:uid="{0CF94F7E-CA3C-4E7F-A88F-BF139246924D}"/>
    <cellStyle name="20% - Accent3 6 4" xfId="3055" xr:uid="{EC43D45F-6A03-40E5-926A-DD6B7FFFA370}"/>
    <cellStyle name="20% - Accent3 7" xfId="151" xr:uid="{7E146990-BC30-40F5-BEE9-B42634218DA0}"/>
    <cellStyle name="20% - Accent3 7 2" xfId="3056" xr:uid="{19B9201F-D652-4842-9F9F-2FF24E877861}"/>
    <cellStyle name="20% - Accent3 7 3" xfId="3057" xr:uid="{053010DF-4D97-4CB3-B71C-FB55DFDC4A75}"/>
    <cellStyle name="20% - Accent3 7 4" xfId="3058" xr:uid="{77759779-9C65-46F9-A8F4-F0648F1250AE}"/>
    <cellStyle name="20% - Accent3 8" xfId="152" xr:uid="{2FA4D285-4485-4953-9D23-230F3AB3668A}"/>
    <cellStyle name="20% - Accent3 8 2" xfId="3059" xr:uid="{CFE7D45C-F7B4-48F7-AB4E-38F4266381CA}"/>
    <cellStyle name="20% - Accent3 8 3" xfId="3060" xr:uid="{A071EE95-1793-4E22-B7BD-3D1C469B97F0}"/>
    <cellStyle name="20% - Accent3 8 4" xfId="3061" xr:uid="{86FD3016-98E3-430D-91B2-CB8D7DB0CECC}"/>
    <cellStyle name="20% - Accent3 9" xfId="153" xr:uid="{F38C2FF0-F84B-4339-BF3F-8953ECE90F2E}"/>
    <cellStyle name="20% - Accent3 9 2" xfId="3062" xr:uid="{26A2BC64-7157-4AEC-ACA2-6DE4F0F0BDF1}"/>
    <cellStyle name="20% - Accent3 9 3" xfId="3063" xr:uid="{FD36CA86-BEA9-4A8F-9CB2-C4F48907624C}"/>
    <cellStyle name="20% - Accent3 9 4" xfId="3064" xr:uid="{5097EEC9-21BD-48DA-8B18-DD8C610ACAFC}"/>
    <cellStyle name="20% - Accent4 10" xfId="154" xr:uid="{E6A63B39-B861-49A0-AEC5-C08C4BDCCA87}"/>
    <cellStyle name="20% - Accent4 10 2" xfId="3065" xr:uid="{E4B971AF-BA63-48B0-BE64-B84C2C6F3CA8}"/>
    <cellStyle name="20% - Accent4 10 3" xfId="3066" xr:uid="{E7434CBD-4A15-4E8B-9D6D-5B0E7A3C8352}"/>
    <cellStyle name="20% - Accent4 10 4" xfId="3067" xr:uid="{7EE30E66-1898-4DF4-8643-8C287EEAEE32}"/>
    <cellStyle name="20% - Accent4 11" xfId="155" xr:uid="{68213ADE-A2BE-496F-B216-5BB7ABDA74DB}"/>
    <cellStyle name="20% - Accent4 11 2" xfId="3068" xr:uid="{B40225CD-8DF8-4B17-8014-93F12DE95500}"/>
    <cellStyle name="20% - Accent4 11 3" xfId="3069" xr:uid="{5F12F87A-0B5A-4AFD-8BFB-B9448334EB86}"/>
    <cellStyle name="20% - Accent4 11 4" xfId="3070" xr:uid="{A578B5C6-C5BF-4A7B-9AEE-11BB7CF331AD}"/>
    <cellStyle name="20% - Accent4 12" xfId="156" xr:uid="{8CF8E00A-F3B9-4653-BE60-C1C4E1AE38A8}"/>
    <cellStyle name="20% - Accent4 12 2" xfId="3071" xr:uid="{33BD17A3-3E71-40A2-9BA2-135A5FACF0EF}"/>
    <cellStyle name="20% - Accent4 12 3" xfId="3072" xr:uid="{46FE301E-AE3A-42E8-85AE-B08D40364A9C}"/>
    <cellStyle name="20% - Accent4 12 4" xfId="3073" xr:uid="{A74C3210-EE15-459F-B967-D8B1672B9797}"/>
    <cellStyle name="20% - Accent4 13" xfId="157" xr:uid="{DC45F1AB-BA65-4802-9CDA-D83CA7CF4096}"/>
    <cellStyle name="20% - Accent4 13 2" xfId="3074" xr:uid="{18D12E5B-1006-4BCB-8176-A97F6DB68B32}"/>
    <cellStyle name="20% - Accent4 13 3" xfId="3075" xr:uid="{56E4D274-E1C5-453D-AD47-4566B5C4F1FA}"/>
    <cellStyle name="20% - Accent4 13 4" xfId="3076" xr:uid="{C7B0B798-D483-4934-A869-5BB582FF5EC6}"/>
    <cellStyle name="20% - Accent4 14" xfId="158" xr:uid="{DC2C59F1-2627-4621-88A4-EC24E653F936}"/>
    <cellStyle name="20% - Accent4 14 2" xfId="3077" xr:uid="{B506B495-B024-43AE-9D30-4113A23F36D0}"/>
    <cellStyle name="20% - Accent4 14 3" xfId="3078" xr:uid="{BE87DAE0-AA5D-4B1B-B4D2-9DA81FD1BCD5}"/>
    <cellStyle name="20% - Accent4 14 4" xfId="3079" xr:uid="{E0D28ED6-84A4-45FA-97CC-BBDB77F2EE4A}"/>
    <cellStyle name="20% - Accent4 15" xfId="159" xr:uid="{FA5D4C9B-5999-4958-9919-128AE7559B68}"/>
    <cellStyle name="20% - Accent4 15 2" xfId="3080" xr:uid="{80E54D51-F4AA-42DB-B1A6-BD99354083E0}"/>
    <cellStyle name="20% - Accent4 15 3" xfId="3081" xr:uid="{B38404A5-8191-48E5-9BFB-2EA00DEDFE56}"/>
    <cellStyle name="20% - Accent4 15 4" xfId="3082" xr:uid="{80BB2F5C-B99F-4124-8C50-B17444C83575}"/>
    <cellStyle name="20% - Accent4 16" xfId="160" xr:uid="{EBFEC2E0-62A3-4415-86E2-7885D7F10D2D}"/>
    <cellStyle name="20% - Accent4 16 2" xfId="3083" xr:uid="{4ADE03D4-A5CD-4DEC-8DC5-2D9A61714220}"/>
    <cellStyle name="20% - Accent4 16 3" xfId="3084" xr:uid="{2C705A34-B0E8-4064-B763-028C3C2E7F6B}"/>
    <cellStyle name="20% - Accent4 16 4" xfId="3085" xr:uid="{568EA68E-6E89-4272-8DBC-C16C948C6373}"/>
    <cellStyle name="20% - Accent4 17" xfId="161" xr:uid="{410CD364-17B3-4BE0-9742-711D01B3C164}"/>
    <cellStyle name="20% - Accent4 17 2" xfId="3086" xr:uid="{62EA22D2-301A-4BEA-874B-2AA295E3106A}"/>
    <cellStyle name="20% - Accent4 17 3" xfId="3087" xr:uid="{8778DF2E-6763-4E10-A79B-93FB227F56AA}"/>
    <cellStyle name="20% - Accent4 17 4" xfId="3088" xr:uid="{8968D853-8660-4D7D-A533-77149EF81E10}"/>
    <cellStyle name="20% - Accent4 18" xfId="162" xr:uid="{27AAB91B-2358-434A-B55C-29EA7FB7BDA6}"/>
    <cellStyle name="20% - Accent4 18 2" xfId="3089" xr:uid="{36080015-5D6C-47B8-8446-528603BE1C6F}"/>
    <cellStyle name="20% - Accent4 18 3" xfId="3090" xr:uid="{DDE02EC0-3E73-4091-B23E-8E08703A9FBD}"/>
    <cellStyle name="20% - Accent4 18 4" xfId="3091" xr:uid="{37A6060C-308B-4FF9-8BF8-F909424412A6}"/>
    <cellStyle name="20% - Accent4 19" xfId="163" xr:uid="{5B6349F4-5440-459C-AF2F-34E46A7C301C}"/>
    <cellStyle name="20% - Accent4 19 2" xfId="3092" xr:uid="{0AE351E9-1760-4E42-9CDF-B9390B4C64C4}"/>
    <cellStyle name="20% - Accent4 19 3" xfId="3093" xr:uid="{46ACF821-D468-4E35-ACA1-B0B79282A1C1}"/>
    <cellStyle name="20% - Accent4 19 4" xfId="3094" xr:uid="{A671DAF0-9C57-47B5-9EFB-4FC5EEE4CB3F}"/>
    <cellStyle name="20% - Accent4 2" xfId="164" xr:uid="{149A88DD-CF79-4FC4-8DAF-7F2F37F35F67}"/>
    <cellStyle name="20% - Accent4 2 2" xfId="165" xr:uid="{26C21FB1-E3C0-46AA-B3B3-1650B60D9771}"/>
    <cellStyle name="20% - Accent4 2 2 2" xfId="2377" xr:uid="{BB1BF7A2-E42A-4FB9-B53F-C81E6AC94F77}"/>
    <cellStyle name="20% - Accent4 2 2 2 2" xfId="3095" xr:uid="{8F6BD63A-599D-40D6-9E69-324477E65CF6}"/>
    <cellStyle name="20% - Accent4 2 2 2 3" xfId="3096" xr:uid="{124297CC-0EF5-44ED-8A15-2C431FBFFB75}"/>
    <cellStyle name="20% - Accent4 2 2 2 4" xfId="3097" xr:uid="{61CF9746-F57D-465D-8E1B-56D8380149E1}"/>
    <cellStyle name="20% - Accent4 2 2 3" xfId="2376" xr:uid="{CA4B2A94-56EC-4C24-BBFF-CF207D1D50D9}"/>
    <cellStyle name="20% - Accent4 2 2 3 2" xfId="3098" xr:uid="{93AEEEBD-1298-4A04-8EB8-6601E4697494}"/>
    <cellStyle name="20% - Accent4 2 2 3 2 2" xfId="3099" xr:uid="{87F2436E-B631-48EA-AFBE-0B3E69DCC76E}"/>
    <cellStyle name="20% - Accent4 2 2 3 3" xfId="3100" xr:uid="{05690E0C-43E5-4A96-836A-2ED2B39DE7F4}"/>
    <cellStyle name="20% - Accent4 2 2 3 3 2" xfId="3101" xr:uid="{D15BA575-26ED-467A-A400-8170BA2F42F6}"/>
    <cellStyle name="20% - Accent4 2 2 3 4" xfId="3102" xr:uid="{43740C3C-D014-4763-8631-6D1B7F918576}"/>
    <cellStyle name="20% - Accent4 2 2 4" xfId="3103" xr:uid="{F76FCDC2-2C65-477F-8DF0-3B1E05602D28}"/>
    <cellStyle name="20% - Accent4 2 2 5" xfId="3104" xr:uid="{4E4F8D0A-5776-4D2C-9F39-2B9E4BA14721}"/>
    <cellStyle name="20% - Accent4 2 2 6" xfId="3105" xr:uid="{7FF6BF97-0E0E-462F-BC60-9478024464E4}"/>
    <cellStyle name="20% - Accent4 2 3" xfId="166" xr:uid="{CF350490-AA2E-43DA-B425-D02ACCB16C65}"/>
    <cellStyle name="20% - Accent4 2 3 2" xfId="3106" xr:uid="{F505C47D-53C0-49ED-BC34-1C6388399842}"/>
    <cellStyle name="20% - Accent4 2 3 2 2" xfId="3107" xr:uid="{11566137-AA22-4444-8E19-A99ED932C12B}"/>
    <cellStyle name="20% - Accent4 2 3 3" xfId="3108" xr:uid="{5618756A-3305-44F1-AFB4-08E21EF9F8F8}"/>
    <cellStyle name="20% - Accent4 2 3 3 2" xfId="3109" xr:uid="{0495D731-847D-4686-927D-5C622D1E3C30}"/>
    <cellStyle name="20% - Accent4 2 3 4" xfId="3110" xr:uid="{D4E02E5C-31D0-4531-94E2-62631EF1F9B4}"/>
    <cellStyle name="20% - Accent4 2 4" xfId="3111" xr:uid="{2C8317A0-1C3A-4137-BFA2-F59DB4FDA38F}"/>
    <cellStyle name="20% - Accent4 2 4 2" xfId="3112" xr:uid="{0F373DCD-9D76-4FEB-A667-0AA8359C0728}"/>
    <cellStyle name="20% - Accent4 2 5" xfId="3113" xr:uid="{AC18CE3C-F5CC-48A5-AE46-124CBF2D3C9D}"/>
    <cellStyle name="20% - Accent4 2 5 2" xfId="3114" xr:uid="{E5E1E461-8BF3-4CCE-92FC-59DB398C7FE7}"/>
    <cellStyle name="20% - Accent4 2 6" xfId="3115" xr:uid="{AF91B60B-5AE3-4CA3-B93C-269E3B3835B9}"/>
    <cellStyle name="20% - Accent4 20" xfId="167" xr:uid="{C0654C00-BC39-46E9-9448-7C747FA37ADE}"/>
    <cellStyle name="20% - Accent4 20 2" xfId="3116" xr:uid="{F34A0856-7E13-4F0C-8EB8-4C262FFAC9C5}"/>
    <cellStyle name="20% - Accent4 20 3" xfId="3117" xr:uid="{1F76A889-8D6B-440A-9EB1-40EC323708DB}"/>
    <cellStyle name="20% - Accent4 20 4" xfId="3118" xr:uid="{6A8270EB-DA21-4FAE-9922-4D7B4C419A5C}"/>
    <cellStyle name="20% - Accent4 21" xfId="168" xr:uid="{87664FE1-B894-4CF5-93A0-5C0348F45A5F}"/>
    <cellStyle name="20% - Accent4 21 2" xfId="3119" xr:uid="{5969C483-C12C-4401-9AD2-718FCB94EABA}"/>
    <cellStyle name="20% - Accent4 21 3" xfId="3120" xr:uid="{A63BF37F-F676-43B3-A735-2D4BC5E7D1BE}"/>
    <cellStyle name="20% - Accent4 21 4" xfId="3121" xr:uid="{1649238B-B686-4E48-8293-C6A60EC922F8}"/>
    <cellStyle name="20% - Accent4 22" xfId="169" xr:uid="{02DD5C54-27B2-4113-815E-0C3D15C8F92D}"/>
    <cellStyle name="20% - Accent4 22 2" xfId="3122" xr:uid="{B5EEA00C-5D67-42C8-AF71-62FB0AE72384}"/>
    <cellStyle name="20% - Accent4 22 3" xfId="3123" xr:uid="{A8B0CE77-C362-4A7F-A3E0-0EEB2A32C885}"/>
    <cellStyle name="20% - Accent4 22 4" xfId="3124" xr:uid="{87BDD805-449A-48E5-80EE-34D54447CCE7}"/>
    <cellStyle name="20% - Accent4 23" xfId="170" xr:uid="{5AC2D1E0-40A1-4B0D-8400-7309E674859C}"/>
    <cellStyle name="20% - Accent4 23 2" xfId="3125" xr:uid="{168B91F4-F6AC-497A-AAD0-27B88850C7B8}"/>
    <cellStyle name="20% - Accent4 23 3" xfId="3126" xr:uid="{F4428C5C-DB3B-4AA3-AEF1-E4304BB0E51B}"/>
    <cellStyle name="20% - Accent4 23 4" xfId="3127" xr:uid="{0E6F1A48-7DB6-4CEA-BCD8-36AB81330A7F}"/>
    <cellStyle name="20% - Accent4 24" xfId="171" xr:uid="{1DD6BE8D-877B-408F-813E-B090BE0FC869}"/>
    <cellStyle name="20% - Accent4 24 2" xfId="3128" xr:uid="{DDD8808C-567E-4AB4-87D2-A65AFB597FAE}"/>
    <cellStyle name="20% - Accent4 24 3" xfId="3129" xr:uid="{1D516364-1F45-4D0A-BBE6-E8EA8F449CC1}"/>
    <cellStyle name="20% - Accent4 24 4" xfId="3130" xr:uid="{B12BB564-8717-4421-BB52-921B9094C880}"/>
    <cellStyle name="20% - Accent4 25" xfId="172" xr:uid="{403110D2-B225-44E4-B220-A2B0ED723813}"/>
    <cellStyle name="20% - Accent4 25 2" xfId="3131" xr:uid="{977F4099-75AA-45EE-8FA0-B10A23467085}"/>
    <cellStyle name="20% - Accent4 25 3" xfId="3132" xr:uid="{3186062B-7963-4098-9F57-0410BE07B83E}"/>
    <cellStyle name="20% - Accent4 25 4" xfId="3133" xr:uid="{79C5FD1A-DCF4-44AF-A8B6-5254F68E6D44}"/>
    <cellStyle name="20% - Accent4 26" xfId="173" xr:uid="{DC55E891-75CB-4621-9A3D-056D5D39B147}"/>
    <cellStyle name="20% - Accent4 26 2" xfId="3134" xr:uid="{25D11ED4-0CEC-4581-9E5B-17F281F3BF17}"/>
    <cellStyle name="20% - Accent4 26 3" xfId="3135" xr:uid="{DBAF5FF8-C13F-4187-9CCF-806EB17A87B2}"/>
    <cellStyle name="20% - Accent4 26 4" xfId="3136" xr:uid="{CEC1ACDA-098C-46C6-B802-040D26F4821C}"/>
    <cellStyle name="20% - Accent4 27" xfId="174" xr:uid="{5E8F3F25-9720-4A49-B0EB-488DEB6BD1DA}"/>
    <cellStyle name="20% - Accent4 27 2" xfId="3137" xr:uid="{7838ABD9-9381-490D-84D7-C295102F6BF3}"/>
    <cellStyle name="20% - Accent4 27 3" xfId="3138" xr:uid="{D4E40713-5DEE-4142-A8BB-E672C7386DF9}"/>
    <cellStyle name="20% - Accent4 27 4" xfId="3139" xr:uid="{8F01FB15-8F62-4A37-AD52-E6C3CC439337}"/>
    <cellStyle name="20% - Accent4 28" xfId="175" xr:uid="{A207E37E-8513-4C6C-AB59-27109423C1F3}"/>
    <cellStyle name="20% - Accent4 28 2" xfId="3140" xr:uid="{D888BD15-69E2-460A-A876-134FD03C5CC5}"/>
    <cellStyle name="20% - Accent4 28 3" xfId="3141" xr:uid="{E16F67E2-3BC7-47AB-9036-008E8635DB68}"/>
    <cellStyle name="20% - Accent4 28 4" xfId="3142" xr:uid="{472FE230-C049-4E51-9050-3A46D49652C0}"/>
    <cellStyle name="20% - Accent4 29" xfId="176" xr:uid="{92D2B3D2-CA33-498A-B736-38C0967DBCE7}"/>
    <cellStyle name="20% - Accent4 29 2" xfId="3143" xr:uid="{C0E3300B-0FD6-4884-B56F-AD94F5AD86B4}"/>
    <cellStyle name="20% - Accent4 29 3" xfId="3144" xr:uid="{F1FA85C6-F4C0-49A4-8E49-6E3CA7A6CBDB}"/>
    <cellStyle name="20% - Accent4 29 4" xfId="3145" xr:uid="{7C0539B4-2B0C-4995-9E29-58246258C278}"/>
    <cellStyle name="20% - Accent4 3" xfId="177" xr:uid="{3D5E7A6B-BCE9-444A-9281-3859233C9778}"/>
    <cellStyle name="20% - Accent4 3 2" xfId="178" xr:uid="{0B34EF95-FE3D-490D-A3C5-6A9B08B7445B}"/>
    <cellStyle name="20% - Accent4 3 2 2" xfId="3146" xr:uid="{41C4A243-3F05-42F5-A509-26D15BCCE2AC}"/>
    <cellStyle name="20% - Accent4 3 2 2 2" xfId="3147" xr:uid="{DD25FDEA-4515-48C7-B5BD-24354BCF531A}"/>
    <cellStyle name="20% - Accent4 3 2 3" xfId="3148" xr:uid="{4577B88B-8651-41DC-8BA0-18C6C5829E7F}"/>
    <cellStyle name="20% - Accent4 3 2 3 2" xfId="3149" xr:uid="{809FF98A-7C9A-48B0-AFF3-831F53BC0768}"/>
    <cellStyle name="20% - Accent4 3 2 4" xfId="3150" xr:uid="{4284F883-1FD3-4967-9EC3-3EF35F7AEE80}"/>
    <cellStyle name="20% - Accent4 3 3" xfId="1843" xr:uid="{B45B1858-BC97-40BC-9D38-D3D18E7DCAC5}"/>
    <cellStyle name="20% - Accent4 3 3 2" xfId="3151" xr:uid="{A7E6436D-FAFB-4DE3-8D23-E9788E4437F1}"/>
    <cellStyle name="20% - Accent4 3 3 3" xfId="3152" xr:uid="{B13900E0-D54A-40AD-B5C2-072F3547CEE7}"/>
    <cellStyle name="20% - Accent4 3 3 4" xfId="3153" xr:uid="{70612F3D-B048-4332-821E-2320AF31871B}"/>
    <cellStyle name="20% - Accent4 3 4" xfId="3154" xr:uid="{128931D8-85BF-42E4-8921-9D90DE08B0AF}"/>
    <cellStyle name="20% - Accent4 3 4 2" xfId="3155" xr:uid="{32D170F8-D803-46C1-B97C-44148420172A}"/>
    <cellStyle name="20% - Accent4 3 5" xfId="3156" xr:uid="{FCF1FDBC-3181-4313-80E0-500E377BD80F}"/>
    <cellStyle name="20% - Accent4 3 5 2" xfId="3157" xr:uid="{AE0EE907-18C0-442F-90F9-5C57B1D5B374}"/>
    <cellStyle name="20% - Accent4 3 6" xfId="3158" xr:uid="{150BFFD3-9066-4DE8-BC95-EEDCD0E35652}"/>
    <cellStyle name="20% - Accent4 30" xfId="179" xr:uid="{B589A830-49AC-4ACA-BB97-DBF4BDE122E9}"/>
    <cellStyle name="20% - Accent4 30 2" xfId="3159" xr:uid="{E72E4E8E-A33A-4372-A31F-3941E9A633D5}"/>
    <cellStyle name="20% - Accent4 30 3" xfId="3160" xr:uid="{11DB32EB-479F-4582-AA2B-6645ED0DDF83}"/>
    <cellStyle name="20% - Accent4 30 4" xfId="3161" xr:uid="{377248CA-224D-4E80-8F22-315954A8E9B4}"/>
    <cellStyle name="20% - Accent4 31" xfId="180" xr:uid="{55FD1CA9-A36A-4DC5-830D-AD15F42D5EDE}"/>
    <cellStyle name="20% - Accent4 31 2" xfId="3162" xr:uid="{6295D884-4AA7-40F6-A489-B20E197FBD7C}"/>
    <cellStyle name="20% - Accent4 31 3" xfId="3163" xr:uid="{E8F27F76-CB23-4EA6-9A64-63E336FB4A0B}"/>
    <cellStyle name="20% - Accent4 31 4" xfId="3164" xr:uid="{8ECF3629-0F10-480A-9801-85FB6EBBDBB2}"/>
    <cellStyle name="20% - Accent4 32" xfId="181" xr:uid="{C425E399-93A7-49B6-88F8-EA020EB00C4D}"/>
    <cellStyle name="20% - Accent4 32 2" xfId="3165" xr:uid="{B8E77068-5003-4AB2-9567-76934E3FE45C}"/>
    <cellStyle name="20% - Accent4 32 3" xfId="3166" xr:uid="{7EF1E710-216C-48B9-B5A2-D673BC8B252B}"/>
    <cellStyle name="20% - Accent4 32 4" xfId="3167" xr:uid="{C2FEEE6C-A03C-4124-8B97-F6002E3F41C5}"/>
    <cellStyle name="20% - Accent4 33" xfId="182" xr:uid="{C7D64A16-EC1A-48FE-B77A-1D38F7951617}"/>
    <cellStyle name="20% - Accent4 33 2" xfId="3168" xr:uid="{63A2C729-9A0C-4B9B-AE5A-48E71B5F2CE0}"/>
    <cellStyle name="20% - Accent4 33 3" xfId="3169" xr:uid="{9EE52C37-248C-4364-B505-DF42F070D36A}"/>
    <cellStyle name="20% - Accent4 33 4" xfId="3170" xr:uid="{7364C4C1-025F-467B-93EC-E7F0B8B0CB6E}"/>
    <cellStyle name="20% - Accent4 34" xfId="183" xr:uid="{326D160F-52D9-4543-9786-49346FFE81A9}"/>
    <cellStyle name="20% - Accent4 34 2" xfId="3171" xr:uid="{AB318237-C768-4571-8EC0-7DB88B20843B}"/>
    <cellStyle name="20% - Accent4 34 3" xfId="3172" xr:uid="{D15AA4CD-DB38-4232-BEE2-538AA4B5FBF8}"/>
    <cellStyle name="20% - Accent4 34 4" xfId="3173" xr:uid="{06DA69BF-DC79-4914-943C-4061A3DCA44F}"/>
    <cellStyle name="20% - Accent4 35" xfId="184" xr:uid="{0CBB019C-D30E-486E-9253-0825C9F35B5D}"/>
    <cellStyle name="20% - Accent4 35 2" xfId="3174" xr:uid="{2DBBA0CF-E853-471C-AF3B-E6533A6F98F6}"/>
    <cellStyle name="20% - Accent4 35 3" xfId="3175" xr:uid="{80A04677-6168-49CD-B02B-688D49ADCDA2}"/>
    <cellStyle name="20% - Accent4 35 4" xfId="3176" xr:uid="{89BFB678-347D-42F4-8AAC-35DB45A2DFA2}"/>
    <cellStyle name="20% - Accent4 36" xfId="185" xr:uid="{E721142E-7D0A-49BE-9DBF-D12C09BF58D1}"/>
    <cellStyle name="20% - Accent4 36 2" xfId="3177" xr:uid="{363BF10C-6347-4EDC-A690-377414852D42}"/>
    <cellStyle name="20% - Accent4 36 3" xfId="3178" xr:uid="{612D6963-2CDB-49B1-8FAA-19434A1B6657}"/>
    <cellStyle name="20% - Accent4 36 4" xfId="3179" xr:uid="{AB034595-712B-4DA0-B7C0-915BC91EBBA5}"/>
    <cellStyle name="20% - Accent4 37" xfId="186" xr:uid="{BB59234B-E8AE-4517-885F-A1E628EC5A00}"/>
    <cellStyle name="20% - Accent4 37 2" xfId="3180" xr:uid="{DD77B621-906E-4227-A668-CBD2824B5A45}"/>
    <cellStyle name="20% - Accent4 37 3" xfId="3181" xr:uid="{B30DC1C2-61A7-44D1-99CC-C92BCE4CB023}"/>
    <cellStyle name="20% - Accent4 37 4" xfId="3182" xr:uid="{F74829FC-F833-4161-A6F4-2E69DBC1F6AD}"/>
    <cellStyle name="20% - Accent4 38" xfId="187" xr:uid="{E5C5FFFE-9669-404F-B7A9-8C702F9D0AAD}"/>
    <cellStyle name="20% - Accent4 38 2" xfId="3183" xr:uid="{3581EFF7-4D8B-401E-A50D-39387D4ECBD0}"/>
    <cellStyle name="20% - Accent4 38 3" xfId="3184" xr:uid="{7E9291A6-E4F4-442F-B48A-8CBDA3B9FD43}"/>
    <cellStyle name="20% - Accent4 38 4" xfId="3185" xr:uid="{5A8EB9D0-BA0A-47B0-A3ED-B7EE991A0CBD}"/>
    <cellStyle name="20% - Accent4 39" xfId="188" xr:uid="{C190A719-8C89-4C07-B1FF-2D76AEFB6589}"/>
    <cellStyle name="20% - Accent4 39 2" xfId="3186" xr:uid="{00671839-F01B-4A10-8BFB-688FD0E36AF8}"/>
    <cellStyle name="20% - Accent4 39 3" xfId="3187" xr:uid="{E9FF5CE1-2C04-43B2-B061-9328FA9F283B}"/>
    <cellStyle name="20% - Accent4 39 4" xfId="3188" xr:uid="{EB99D4F9-0B99-42C4-ABB1-866132F97309}"/>
    <cellStyle name="20% - Accent4 4" xfId="189" xr:uid="{A13D1933-5094-4440-907F-2738308C55B7}"/>
    <cellStyle name="20% - Accent4 4 2" xfId="190" xr:uid="{758D5528-86A5-4859-A0D8-0C90B5C4409F}"/>
    <cellStyle name="20% - Accent4 4 2 2" xfId="3189" xr:uid="{7D1B2538-EA3D-48C1-B45F-A4A1F0F67797}"/>
    <cellStyle name="20% - Accent4 4 2 2 2" xfId="3190" xr:uid="{CB104297-03FD-4DCB-BB73-CDF30C366EDF}"/>
    <cellStyle name="20% - Accent4 4 2 3" xfId="3191" xr:uid="{23293DF6-1CB5-4AE4-AE0E-6F0DCF5B3381}"/>
    <cellStyle name="20% - Accent4 4 2 3 2" xfId="3192" xr:uid="{3DC7DA7C-2023-4674-8D34-177B78024D1F}"/>
    <cellStyle name="20% - Accent4 4 2 4" xfId="3193" xr:uid="{BACF3F85-8AA6-4BA7-9792-05E744BFDE86}"/>
    <cellStyle name="20% - Accent4 4 3" xfId="1844" xr:uid="{6298467E-435B-44A4-8894-EDFF300382C6}"/>
    <cellStyle name="20% - Accent4 4 3 2" xfId="3194" xr:uid="{F9A2E520-918E-4D92-9C24-336CDA5800D9}"/>
    <cellStyle name="20% - Accent4 4 3 3" xfId="3195" xr:uid="{B3157ED0-E7F0-4853-B43A-A0D452E9FE52}"/>
    <cellStyle name="20% - Accent4 4 3 4" xfId="3196" xr:uid="{04F3F0E5-9148-453B-A38C-F01E53876C24}"/>
    <cellStyle name="20% - Accent4 4 4" xfId="3197" xr:uid="{3F487845-9D8B-4F88-91FC-FCE6B22E0646}"/>
    <cellStyle name="20% - Accent4 4 4 2" xfId="3198" xr:uid="{A61ED4B5-3F17-4314-9AAA-61741F54177C}"/>
    <cellStyle name="20% - Accent4 4 5" xfId="3199" xr:uid="{A820E135-853C-4B7B-AB65-84DEEA67DE11}"/>
    <cellStyle name="20% - Accent4 4 5 2" xfId="3200" xr:uid="{2CEA743E-FF6E-4B52-A8E3-D5AF60B55F8E}"/>
    <cellStyle name="20% - Accent4 4 6" xfId="3201" xr:uid="{5A5ACFDB-5CEB-47DB-9DAC-CE73DBFB4F75}"/>
    <cellStyle name="20% - Accent4 40" xfId="191" xr:uid="{D3051F83-E917-444E-A3E2-B836E8B3E59E}"/>
    <cellStyle name="20% - Accent4 40 2" xfId="3202" xr:uid="{F811D0EB-8CEC-4C3A-9C8B-69B8BEE76E69}"/>
    <cellStyle name="20% - Accent4 40 3" xfId="3203" xr:uid="{6B80BD16-0769-436D-B891-5B23B23A55C0}"/>
    <cellStyle name="20% - Accent4 40 4" xfId="3204" xr:uid="{32DE2828-C832-4A3C-8FF9-030D83BD8008}"/>
    <cellStyle name="20% - Accent4 5" xfId="192" xr:uid="{1E12215C-A19E-4B88-97B0-15EF6FFF966C}"/>
    <cellStyle name="20% - Accent4 5 2" xfId="1842" xr:uid="{CBE8C0F4-5297-41EF-BD31-A23161D14A16}"/>
    <cellStyle name="20% - Accent4 5 2 2" xfId="2378" xr:uid="{CE886EFE-0004-4FBE-87DA-3073BF84D561}"/>
    <cellStyle name="20% - Accent4 5 2 2 2" xfId="3205" xr:uid="{0A2B61B2-79D9-4BA7-9E7A-38BA160F2EE4}"/>
    <cellStyle name="20% - Accent4 5 2 2 2 2" xfId="3206" xr:uid="{5DCC0416-E604-480A-9710-E6C67F93D5FD}"/>
    <cellStyle name="20% - Accent4 5 2 2 3" xfId="3207" xr:uid="{A84115E8-4112-400B-B46C-4AE89F773A92}"/>
    <cellStyle name="20% - Accent4 5 2 2 3 2" xfId="3208" xr:uid="{1E363324-0A1B-40D1-A998-BD7E21538343}"/>
    <cellStyle name="20% - Accent4 5 2 2 4" xfId="3209" xr:uid="{48ADF435-1E66-4899-988F-3EB9B85B5D5C}"/>
    <cellStyle name="20% - Accent4 5 2 3" xfId="3210" xr:uid="{08AB4E1A-C2C6-4F0A-B585-80EC931E3D17}"/>
    <cellStyle name="20% - Accent4 5 2 4" xfId="3211" xr:uid="{3CB6E1B0-3543-4D84-8B24-010455070580}"/>
    <cellStyle name="20% - Accent4 5 2 5" xfId="3212" xr:uid="{10A54B6C-584B-4C3A-BDDA-D26F0491EC0B}"/>
    <cellStyle name="20% - Accent4 5 3" xfId="3213" xr:uid="{08417CBF-463E-46C9-B0B1-C5524C497AEF}"/>
    <cellStyle name="20% - Accent4 5 3 2" xfId="3214" xr:uid="{25B8133A-AB12-406A-9EED-BE054FB29E0F}"/>
    <cellStyle name="20% - Accent4 5 4" xfId="3215" xr:uid="{F467E42A-91AB-43D9-85A6-65880BBD649E}"/>
    <cellStyle name="20% - Accent4 5 4 2" xfId="3216" xr:uid="{B5E2E9EE-94E7-43B0-9BC7-997059ECD34B}"/>
    <cellStyle name="20% - Accent4 5 5" xfId="3217" xr:uid="{80F0445A-856B-4348-B349-09A8302BD1E8}"/>
    <cellStyle name="20% - Accent4 6" xfId="193" xr:uid="{F3F94514-DD8D-470F-914D-9D41700762E7}"/>
    <cellStyle name="20% - Accent4 6 2" xfId="3218" xr:uid="{6F0751D6-BFDF-4F3B-B442-41FEB2FAC231}"/>
    <cellStyle name="20% - Accent4 6 3" xfId="3219" xr:uid="{7D03F624-686F-490D-9B64-583D5E5C98DF}"/>
    <cellStyle name="20% - Accent4 6 4" xfId="3220" xr:uid="{FB9E0B06-2F05-4A8F-80E0-BBCC61C15432}"/>
    <cellStyle name="20% - Accent4 7" xfId="194" xr:uid="{1F0543CC-8AE0-4684-88D8-A3675E6567D8}"/>
    <cellStyle name="20% - Accent4 7 2" xfId="3221" xr:uid="{CAAB450F-29F3-4920-967D-B83ADEE82449}"/>
    <cellStyle name="20% - Accent4 7 3" xfId="3222" xr:uid="{F2DA2985-1919-4728-AC41-90C85C41004C}"/>
    <cellStyle name="20% - Accent4 7 4" xfId="3223" xr:uid="{B21EA2DE-44FE-487E-81B7-954FB28DE4EB}"/>
    <cellStyle name="20% - Accent4 8" xfId="195" xr:uid="{D6D448C0-5693-4756-B784-F118521DDEE5}"/>
    <cellStyle name="20% - Accent4 8 2" xfId="3224" xr:uid="{0B1508BF-3B5E-4016-9712-FB422A70C357}"/>
    <cellStyle name="20% - Accent4 8 3" xfId="3225" xr:uid="{F51164ED-DBFA-47A8-9877-4268B8782E38}"/>
    <cellStyle name="20% - Accent4 8 4" xfId="3226" xr:uid="{8755EB96-518D-4361-BBEE-8F7C16E402AD}"/>
    <cellStyle name="20% - Accent4 9" xfId="196" xr:uid="{27DE080E-4FA4-4B74-BC5E-70FA0BB7CE92}"/>
    <cellStyle name="20% - Accent4 9 2" xfId="3227" xr:uid="{0228C20B-BF44-4F08-B711-AC08EB80C953}"/>
    <cellStyle name="20% - Accent4 9 3" xfId="3228" xr:uid="{CE8B8FF7-CDEE-44E4-99A7-668CD4AD91A6}"/>
    <cellStyle name="20% - Accent4 9 4" xfId="3229" xr:uid="{29929661-28CA-400A-9773-FC653AAE430B}"/>
    <cellStyle name="20% - Accent5 10" xfId="197" xr:uid="{06B52984-3812-4213-B59E-2AB04B07ECDE}"/>
    <cellStyle name="20% - Accent5 10 2" xfId="3230" xr:uid="{2DF4FB2E-519B-4502-A525-1F84FF33E3A8}"/>
    <cellStyle name="20% - Accent5 10 3" xfId="3231" xr:uid="{B21D2B1C-7163-420E-A409-9085C0F9D9E6}"/>
    <cellStyle name="20% - Accent5 10 4" xfId="3232" xr:uid="{85E08377-5206-4AC9-B0BB-1E756EE1EFF9}"/>
    <cellStyle name="20% - Accent5 11" xfId="198" xr:uid="{79E6BA1D-4F54-4F1D-99DA-F77ED65E4CCA}"/>
    <cellStyle name="20% - Accent5 11 2" xfId="3233" xr:uid="{C2129701-B305-4C24-8C5F-338581CBA722}"/>
    <cellStyle name="20% - Accent5 11 3" xfId="3234" xr:uid="{3F94EAF0-46C9-471A-B29B-DA2C1F7E3BBB}"/>
    <cellStyle name="20% - Accent5 11 4" xfId="3235" xr:uid="{9198F34D-C79A-4145-8A71-BA2629A5DAC3}"/>
    <cellStyle name="20% - Accent5 12" xfId="199" xr:uid="{9943881B-04C1-4D07-B628-F712DFC4FD5E}"/>
    <cellStyle name="20% - Accent5 12 2" xfId="3236" xr:uid="{9AB510BE-5C53-4281-A388-4701162F370F}"/>
    <cellStyle name="20% - Accent5 12 3" xfId="3237" xr:uid="{584AA6D0-65E2-4601-B4BB-E3A2DC99D7ED}"/>
    <cellStyle name="20% - Accent5 12 4" xfId="3238" xr:uid="{914CDF18-6F29-43E5-ACBC-6EA7C32EAF10}"/>
    <cellStyle name="20% - Accent5 13" xfId="200" xr:uid="{7817D991-56B6-454C-BDE8-DAF1F521D1C2}"/>
    <cellStyle name="20% - Accent5 13 2" xfId="3239" xr:uid="{E2924518-210B-4DBF-B5AE-5D20C0B12E26}"/>
    <cellStyle name="20% - Accent5 13 3" xfId="3240" xr:uid="{ECC4E69F-4B87-41FE-8A15-572BE687E8EA}"/>
    <cellStyle name="20% - Accent5 13 4" xfId="3241" xr:uid="{1E6A590B-F4DA-4088-A18C-FEC73A7865DF}"/>
    <cellStyle name="20% - Accent5 14" xfId="201" xr:uid="{C29D7555-A8E1-452F-910B-8571FF38C9D6}"/>
    <cellStyle name="20% - Accent5 14 2" xfId="3242" xr:uid="{E292D7B6-E474-4438-BB65-7E8246A53194}"/>
    <cellStyle name="20% - Accent5 14 3" xfId="3243" xr:uid="{AEB03976-37A1-434D-A7E1-D7B3A9062E06}"/>
    <cellStyle name="20% - Accent5 14 4" xfId="3244" xr:uid="{F80719A1-A25C-48A8-BB84-77A3E5B1F4BB}"/>
    <cellStyle name="20% - Accent5 15" xfId="202" xr:uid="{278A3283-D80B-4649-A154-CEF16E7A8560}"/>
    <cellStyle name="20% - Accent5 15 2" xfId="3245" xr:uid="{262689E4-9AA7-4B4B-A852-7C76D164B1EC}"/>
    <cellStyle name="20% - Accent5 15 3" xfId="3246" xr:uid="{461B7602-77C1-4BA7-8357-62C73DF9AD95}"/>
    <cellStyle name="20% - Accent5 15 4" xfId="3247" xr:uid="{CDF7DEBF-61EF-41AB-9F98-75A22708199B}"/>
    <cellStyle name="20% - Accent5 16" xfId="203" xr:uid="{25CEE83D-886A-45E5-ADDC-D3F0BAE0FA9D}"/>
    <cellStyle name="20% - Accent5 16 2" xfId="3248" xr:uid="{CFB1A9AD-F057-4542-A7DF-E3C855F65192}"/>
    <cellStyle name="20% - Accent5 16 3" xfId="3249" xr:uid="{8DD62701-4133-409B-8350-E3C59164DA15}"/>
    <cellStyle name="20% - Accent5 16 4" xfId="3250" xr:uid="{67F35420-0AFE-429B-890E-A3FB26B2201A}"/>
    <cellStyle name="20% - Accent5 17" xfId="204" xr:uid="{A7F56B8B-F087-434A-83BD-8F7C92BB2D69}"/>
    <cellStyle name="20% - Accent5 17 2" xfId="3251" xr:uid="{5C18376F-C7E0-4462-9F3C-36ACCB4B765D}"/>
    <cellStyle name="20% - Accent5 17 3" xfId="3252" xr:uid="{7B449A1D-DA78-4C6E-AD10-D12EE0F1A333}"/>
    <cellStyle name="20% - Accent5 17 4" xfId="3253" xr:uid="{9D059377-FD3D-4641-9748-90276CEC032D}"/>
    <cellStyle name="20% - Accent5 18" xfId="205" xr:uid="{4A6791E2-2A52-4796-A465-161FB9F1AF69}"/>
    <cellStyle name="20% - Accent5 18 2" xfId="3254" xr:uid="{EDFA5B3F-A55F-4BF0-90C9-8BB61FF3A230}"/>
    <cellStyle name="20% - Accent5 18 3" xfId="3255" xr:uid="{1D54B69B-C86A-48A0-86D6-1A3AA65849DD}"/>
    <cellStyle name="20% - Accent5 18 4" xfId="3256" xr:uid="{B5043E02-5FBB-4655-B2C0-C86AB16517AA}"/>
    <cellStyle name="20% - Accent5 19" xfId="206" xr:uid="{B0AD3CC4-C16D-4B73-8070-CDDBDF9384FD}"/>
    <cellStyle name="20% - Accent5 19 2" xfId="3257" xr:uid="{A6F8F31F-51C2-4E28-91B1-2A8DACEAF4F1}"/>
    <cellStyle name="20% - Accent5 19 3" xfId="3258" xr:uid="{18EF01D6-908B-473A-8647-BA386ADA8132}"/>
    <cellStyle name="20% - Accent5 19 4" xfId="3259" xr:uid="{F8E64555-D89E-4421-B34B-5C4CF4F78080}"/>
    <cellStyle name="20% - Accent5 2" xfId="207" xr:uid="{7D52A2C7-73DF-4F99-9E0A-43239657AD85}"/>
    <cellStyle name="20% - Accent5 2 2" xfId="208" xr:uid="{4A2C832F-D7E9-4873-93E6-8DB66B147154}"/>
    <cellStyle name="20% - Accent5 2 2 2" xfId="2380" xr:uid="{04E33E3C-7903-4D26-B4B6-B9CD98FFC68F}"/>
    <cellStyle name="20% - Accent5 2 2 2 2" xfId="3260" xr:uid="{92A80717-BAC9-45B6-8673-E61D7A9ACB93}"/>
    <cellStyle name="20% - Accent5 2 2 2 3" xfId="3261" xr:uid="{99483BC0-E353-420D-976C-7924175CCC64}"/>
    <cellStyle name="20% - Accent5 2 2 2 4" xfId="3262" xr:uid="{3AE54AD3-5BB7-43C8-8906-9F7555762180}"/>
    <cellStyle name="20% - Accent5 2 2 3" xfId="2379" xr:uid="{7299C54F-514F-4607-8329-9C5FD3F4C503}"/>
    <cellStyle name="20% - Accent5 2 2 3 2" xfId="3263" xr:uid="{363295F4-0C00-4654-BADD-F5C468711416}"/>
    <cellStyle name="20% - Accent5 2 2 3 2 2" xfId="3264" xr:uid="{7E9C9574-D9C3-4703-A0DD-4912ACF40C36}"/>
    <cellStyle name="20% - Accent5 2 2 3 3" xfId="3265" xr:uid="{8B5E25FC-C002-4910-9013-061E00676563}"/>
    <cellStyle name="20% - Accent5 2 2 3 3 2" xfId="3266" xr:uid="{D2F9C06F-1E0A-4921-B69E-12DBDD9044BC}"/>
    <cellStyle name="20% - Accent5 2 2 3 4" xfId="3267" xr:uid="{1401E266-70D1-4E1E-9D0F-43ABBEDC6FA5}"/>
    <cellStyle name="20% - Accent5 2 2 4" xfId="3268" xr:uid="{99FBAC10-4583-4536-B11B-CC4F6FACEEE0}"/>
    <cellStyle name="20% - Accent5 2 2 5" xfId="3269" xr:uid="{8D7ED76E-0BE1-49FB-906B-52B58D79C346}"/>
    <cellStyle name="20% - Accent5 2 2 6" xfId="3270" xr:uid="{3836EE30-5747-4EFD-A1ED-B3AA80454704}"/>
    <cellStyle name="20% - Accent5 2 3" xfId="209" xr:uid="{56C5BB53-9D24-423E-8FB5-DD7A3040A473}"/>
    <cellStyle name="20% - Accent5 2 3 2" xfId="3271" xr:uid="{102827C6-8F63-4FBE-B7B9-223D6AED63BF}"/>
    <cellStyle name="20% - Accent5 2 3 2 2" xfId="3272" xr:uid="{FD2EDDBF-1B29-4AD7-B3DD-CBD372DC180F}"/>
    <cellStyle name="20% - Accent5 2 3 3" xfId="3273" xr:uid="{0694838C-2909-4CBA-B964-CB546C613488}"/>
    <cellStyle name="20% - Accent5 2 3 3 2" xfId="3274" xr:uid="{012D32BD-5334-4CBA-9153-A2BC1F47B263}"/>
    <cellStyle name="20% - Accent5 2 3 4" xfId="3275" xr:uid="{6EC83EF4-8270-4B7E-B107-61C19EC1B657}"/>
    <cellStyle name="20% - Accent5 2 4" xfId="3276" xr:uid="{0D170EB4-F603-40C8-825C-546827CD2326}"/>
    <cellStyle name="20% - Accent5 2 4 2" xfId="3277" xr:uid="{36AF16E3-6A35-49E4-BB7B-D4EE9C81193C}"/>
    <cellStyle name="20% - Accent5 2 5" xfId="3278" xr:uid="{B2747555-BCD5-4257-941F-35D41D5CC3EE}"/>
    <cellStyle name="20% - Accent5 2 5 2" xfId="3279" xr:uid="{407B2F7B-AAD8-4A6D-B960-0D9DD0350EC8}"/>
    <cellStyle name="20% - Accent5 2 6" xfId="3280" xr:uid="{639BDF9A-A50E-4DE3-8A85-99BB7E07FED5}"/>
    <cellStyle name="20% - Accent5 20" xfId="210" xr:uid="{70FB7A0B-34CF-42D0-918D-E3681DBE3DE2}"/>
    <cellStyle name="20% - Accent5 20 2" xfId="3281" xr:uid="{4265DE10-1C27-45DD-9D4D-B36E623F90BD}"/>
    <cellStyle name="20% - Accent5 20 3" xfId="3282" xr:uid="{33C4E735-16CA-4FFB-A542-0E573E3E326B}"/>
    <cellStyle name="20% - Accent5 20 4" xfId="3283" xr:uid="{CCB0E02A-44AF-497E-B58B-B811A1DA6B7F}"/>
    <cellStyle name="20% - Accent5 21" xfId="211" xr:uid="{DE68C595-B60F-479C-B8E2-F302CEFD9DEB}"/>
    <cellStyle name="20% - Accent5 21 2" xfId="3284" xr:uid="{1842F1AE-BD0B-40B2-961A-4FF9CDCDD073}"/>
    <cellStyle name="20% - Accent5 21 3" xfId="3285" xr:uid="{1C30F175-3354-4A57-B1B2-19B4329CA9AA}"/>
    <cellStyle name="20% - Accent5 21 4" xfId="3286" xr:uid="{6717BDD7-2683-4D1A-AB89-DE320B2707FA}"/>
    <cellStyle name="20% - Accent5 22" xfId="212" xr:uid="{F2A96819-7788-447E-A1DD-F4D50CFE1A45}"/>
    <cellStyle name="20% - Accent5 22 2" xfId="3287" xr:uid="{A8E4BC8E-F2EC-4490-93BC-D6FA1C66B959}"/>
    <cellStyle name="20% - Accent5 22 3" xfId="3288" xr:uid="{1C8B4AFD-DAD2-48F8-BCF9-68049BD52896}"/>
    <cellStyle name="20% - Accent5 22 4" xfId="3289" xr:uid="{09B3CE2B-20E2-46C5-89FD-A6DC16DC6DB9}"/>
    <cellStyle name="20% - Accent5 23" xfId="213" xr:uid="{868134FB-8BF0-49FF-8446-E21BB3FC5481}"/>
    <cellStyle name="20% - Accent5 23 2" xfId="3290" xr:uid="{376E0FFE-D493-4A60-8763-FA5ED042B67F}"/>
    <cellStyle name="20% - Accent5 23 3" xfId="3291" xr:uid="{3C5E3776-B3D7-4806-9EC5-F4F80531674E}"/>
    <cellStyle name="20% - Accent5 23 4" xfId="3292" xr:uid="{CAB0E9F8-1A27-4785-A32B-32B5B2D78D7E}"/>
    <cellStyle name="20% - Accent5 24" xfId="214" xr:uid="{52576AA9-EDE6-4A88-963F-80A9CE51EFA8}"/>
    <cellStyle name="20% - Accent5 24 2" xfId="3293" xr:uid="{BD851DE7-2BF2-4F50-845A-D7FA2BC70EBA}"/>
    <cellStyle name="20% - Accent5 24 3" xfId="3294" xr:uid="{77BD31BC-4C9D-4FD8-8B8E-17CB2AECD9FC}"/>
    <cellStyle name="20% - Accent5 24 4" xfId="3295" xr:uid="{F9B5DE81-8444-436C-8611-ABEF4DEDEFB2}"/>
    <cellStyle name="20% - Accent5 25" xfId="215" xr:uid="{E7B906F8-A871-4648-9E10-E7398657D853}"/>
    <cellStyle name="20% - Accent5 25 2" xfId="3296" xr:uid="{3DE0BA11-C97D-4614-9371-048559C66357}"/>
    <cellStyle name="20% - Accent5 25 3" xfId="3297" xr:uid="{AC4EDFC3-9B6A-440A-8F13-9DFF70E5B8A8}"/>
    <cellStyle name="20% - Accent5 25 4" xfId="3298" xr:uid="{4148C51C-062D-489C-B517-48589E0CDD44}"/>
    <cellStyle name="20% - Accent5 26" xfId="216" xr:uid="{B7BFA191-C15F-4331-BC08-024835EC56FE}"/>
    <cellStyle name="20% - Accent5 26 2" xfId="3299" xr:uid="{00A97A57-B77D-4683-9DB4-CD0FD25D82CF}"/>
    <cellStyle name="20% - Accent5 26 3" xfId="3300" xr:uid="{BCA6BC8E-D430-4D35-A808-E5D40967A833}"/>
    <cellStyle name="20% - Accent5 26 4" xfId="3301" xr:uid="{D1FD26E9-4999-4D84-9C94-E9FF1B0A0A6F}"/>
    <cellStyle name="20% - Accent5 27" xfId="217" xr:uid="{943E495B-0B3F-4BE5-A657-C93F8854AC23}"/>
    <cellStyle name="20% - Accent5 27 2" xfId="3302" xr:uid="{FDA65406-7251-4278-B3AC-9D710FB4ABC5}"/>
    <cellStyle name="20% - Accent5 27 3" xfId="3303" xr:uid="{FC72C8E8-28F7-4F86-9A00-B69A2569E06E}"/>
    <cellStyle name="20% - Accent5 27 4" xfId="3304" xr:uid="{252E54FA-D8DE-4E8E-AC80-A1D1FA05F032}"/>
    <cellStyle name="20% - Accent5 28" xfId="218" xr:uid="{651167B5-0EDC-46D2-A941-1A1868FB1A82}"/>
    <cellStyle name="20% - Accent5 28 2" xfId="3305" xr:uid="{25E9074F-12BA-4520-BC77-10192F01FDBB}"/>
    <cellStyle name="20% - Accent5 28 3" xfId="3306" xr:uid="{96AEE852-E395-445F-A9A6-15D8D95456A2}"/>
    <cellStyle name="20% - Accent5 28 4" xfId="3307" xr:uid="{433861AD-C7C2-4AEF-9A2A-C334AF31A0D7}"/>
    <cellStyle name="20% - Accent5 29" xfId="219" xr:uid="{DD25E02E-8262-4985-9E31-36F7BFB4BB6A}"/>
    <cellStyle name="20% - Accent5 29 2" xfId="3308" xr:uid="{6D47B558-2ECD-49A8-BA94-201E854371F3}"/>
    <cellStyle name="20% - Accent5 29 3" xfId="3309" xr:uid="{D1D4F0A7-C690-44D9-8791-92AE07D8CDB1}"/>
    <cellStyle name="20% - Accent5 29 4" xfId="3310" xr:uid="{4F9218D0-7264-4D79-916E-A82E0FB42521}"/>
    <cellStyle name="20% - Accent5 3" xfId="220" xr:uid="{32505F16-E9E3-4CED-8C93-BF954B9B7BD0}"/>
    <cellStyle name="20% - Accent5 3 2" xfId="221" xr:uid="{ADFEDDC9-7BED-453E-84B0-7915A740270B}"/>
    <cellStyle name="20% - Accent5 3 2 2" xfId="3311" xr:uid="{49598B39-1D82-4A15-99A2-18E8FF3826AC}"/>
    <cellStyle name="20% - Accent5 3 2 2 2" xfId="3312" xr:uid="{A7546CFE-43F8-4B84-ADC4-A84043E4BF44}"/>
    <cellStyle name="20% - Accent5 3 2 3" xfId="3313" xr:uid="{C6B7F45C-5B87-4FDD-A516-4DFC2D0CF004}"/>
    <cellStyle name="20% - Accent5 3 2 3 2" xfId="3314" xr:uid="{A178B543-3A8B-47C5-890F-37E9B7011A14}"/>
    <cellStyle name="20% - Accent5 3 2 4" xfId="3315" xr:uid="{D5289F71-77EE-4D14-ABAE-3153761720B4}"/>
    <cellStyle name="20% - Accent5 3 3" xfId="1846" xr:uid="{3303D245-0D45-481A-A1E1-82D7D7E7E177}"/>
    <cellStyle name="20% - Accent5 3 3 2" xfId="3316" xr:uid="{69F37E17-0964-4806-9D73-FBA61B1CD1ED}"/>
    <cellStyle name="20% - Accent5 3 3 3" xfId="3317" xr:uid="{94DD503E-8E2F-4446-918B-B470F22E4718}"/>
    <cellStyle name="20% - Accent5 3 3 4" xfId="3318" xr:uid="{C2931F83-83A5-40A6-B244-54B68C57AFBD}"/>
    <cellStyle name="20% - Accent5 3 4" xfId="3319" xr:uid="{52B13E77-408F-4CB4-BE7B-0936A4BD9AC6}"/>
    <cellStyle name="20% - Accent5 3 4 2" xfId="3320" xr:uid="{B4708875-D201-4F88-90A8-90ACC59A20C2}"/>
    <cellStyle name="20% - Accent5 3 5" xfId="3321" xr:uid="{9CB62EB7-5838-4916-9766-855CD2380B6E}"/>
    <cellStyle name="20% - Accent5 3 5 2" xfId="3322" xr:uid="{28E148F3-6C48-4DBF-A38D-CA5EF4150BD2}"/>
    <cellStyle name="20% - Accent5 3 6" xfId="3323" xr:uid="{6A0FC944-B7B4-48F5-9286-663406D9D927}"/>
    <cellStyle name="20% - Accent5 30" xfId="222" xr:uid="{EB509196-5BDA-4310-AF66-A8DD6EF16662}"/>
    <cellStyle name="20% - Accent5 30 2" xfId="3324" xr:uid="{F8135E9A-704D-4E3C-A09A-96B62C31F6CD}"/>
    <cellStyle name="20% - Accent5 30 3" xfId="3325" xr:uid="{F03DC057-B21B-4589-A795-57E461821F2B}"/>
    <cellStyle name="20% - Accent5 30 4" xfId="3326" xr:uid="{F79560A6-E967-4295-958F-CC044572E4BE}"/>
    <cellStyle name="20% - Accent5 31" xfId="223" xr:uid="{D23BB9E2-63CA-483F-BE3F-06586661CDB2}"/>
    <cellStyle name="20% - Accent5 31 2" xfId="3327" xr:uid="{E033087C-1F3F-4E6A-8362-FE25B5F7DB74}"/>
    <cellStyle name="20% - Accent5 31 3" xfId="3328" xr:uid="{4CFCBC05-C874-470D-A2A3-AE96AF15F96C}"/>
    <cellStyle name="20% - Accent5 31 4" xfId="3329" xr:uid="{BD531638-0B03-455D-9F73-57ACF06C4AFA}"/>
    <cellStyle name="20% - Accent5 32" xfId="224" xr:uid="{D0F330B5-1094-45E1-8058-46D3DD8EE0C4}"/>
    <cellStyle name="20% - Accent5 32 2" xfId="3330" xr:uid="{6ADE191C-B214-485B-B2B7-1A98C11A8B39}"/>
    <cellStyle name="20% - Accent5 32 3" xfId="3331" xr:uid="{02FC9E5D-B788-4E43-AD65-D33A84B9EB0E}"/>
    <cellStyle name="20% - Accent5 32 4" xfId="3332" xr:uid="{EAF442E6-FC87-43DA-ADDB-0ABE8BE32E60}"/>
    <cellStyle name="20% - Accent5 33" xfId="225" xr:uid="{0E5BB853-4E4A-4B64-ABB5-910931931819}"/>
    <cellStyle name="20% - Accent5 33 2" xfId="3333" xr:uid="{CB7A404E-C049-4611-B7D6-D7E67920A8AE}"/>
    <cellStyle name="20% - Accent5 33 3" xfId="3334" xr:uid="{40B0D49F-1086-4465-97A2-59B5F64111EE}"/>
    <cellStyle name="20% - Accent5 33 4" xfId="3335" xr:uid="{8155AB07-FE88-4A45-832C-5A2A33B8EECA}"/>
    <cellStyle name="20% - Accent5 34" xfId="226" xr:uid="{00EB71C5-1AFF-4E18-B63A-CF221D4BFFD7}"/>
    <cellStyle name="20% - Accent5 34 2" xfId="3336" xr:uid="{8D6D567D-4AB7-44D2-95D2-C5155F53B21F}"/>
    <cellStyle name="20% - Accent5 34 3" xfId="3337" xr:uid="{F304575A-EDFE-46FE-ACDA-7750427D04C6}"/>
    <cellStyle name="20% - Accent5 34 4" xfId="3338" xr:uid="{7775B740-C9E1-43C6-8400-FD25B7A3AB93}"/>
    <cellStyle name="20% - Accent5 35" xfId="227" xr:uid="{8EF0767A-B9FB-4A6C-BB19-4E10D9A10A6B}"/>
    <cellStyle name="20% - Accent5 35 2" xfId="3339" xr:uid="{C1F75EC6-AC63-4A6A-9278-D5006A89F98F}"/>
    <cellStyle name="20% - Accent5 35 3" xfId="3340" xr:uid="{441E27FE-E292-4A77-AF28-F1545F21AB3B}"/>
    <cellStyle name="20% - Accent5 35 4" xfId="3341" xr:uid="{4FB4EC74-D475-43BB-9165-E3FB8D3F1B88}"/>
    <cellStyle name="20% - Accent5 36" xfId="228" xr:uid="{74C3AFA7-1827-4B8A-968C-EECD1EE4FD09}"/>
    <cellStyle name="20% - Accent5 36 2" xfId="3342" xr:uid="{625FFDB5-B133-4B16-AC01-7ADC8358E34B}"/>
    <cellStyle name="20% - Accent5 36 3" xfId="3343" xr:uid="{31F4853C-0CCF-4AC4-8585-6EB1F86348DD}"/>
    <cellStyle name="20% - Accent5 36 4" xfId="3344" xr:uid="{B8B0B204-1F14-4635-BA94-0AEA77AC0D8A}"/>
    <cellStyle name="20% - Accent5 37" xfId="229" xr:uid="{CC86B307-4B4E-4C46-AA53-611815D21040}"/>
    <cellStyle name="20% - Accent5 37 2" xfId="3345" xr:uid="{2CD99E6B-EFF6-4E9A-BD52-1E26B3F981E8}"/>
    <cellStyle name="20% - Accent5 37 3" xfId="3346" xr:uid="{5875ACD1-4534-4360-986C-FAF066EF583F}"/>
    <cellStyle name="20% - Accent5 37 4" xfId="3347" xr:uid="{76BFE99B-B9A5-4C75-8C48-9BE0C2E6B7F8}"/>
    <cellStyle name="20% - Accent5 38" xfId="230" xr:uid="{9347DF83-41F0-4231-B0B3-0BBE6F062207}"/>
    <cellStyle name="20% - Accent5 38 2" xfId="3348" xr:uid="{A61F8BAE-C2C8-482B-89E8-EF23660C68E8}"/>
    <cellStyle name="20% - Accent5 38 3" xfId="3349" xr:uid="{05E8CA8C-46D7-472E-B8F6-BEB764F704A3}"/>
    <cellStyle name="20% - Accent5 38 4" xfId="3350" xr:uid="{FDE051C2-7450-4138-907C-F0DB0DAF46BB}"/>
    <cellStyle name="20% - Accent5 39" xfId="231" xr:uid="{797F81A5-09DC-4D30-8449-4B61127C7947}"/>
    <cellStyle name="20% - Accent5 39 2" xfId="3351" xr:uid="{47330948-BE41-43FB-AFB1-CD0A1517A19F}"/>
    <cellStyle name="20% - Accent5 39 3" xfId="3352" xr:uid="{657AEECF-5D31-48C8-9C6B-1532B2CC2A55}"/>
    <cellStyle name="20% - Accent5 39 4" xfId="3353" xr:uid="{2EDB2424-3253-4892-AE21-06B1868DAC06}"/>
    <cellStyle name="20% - Accent5 4" xfId="232" xr:uid="{5AE2D6B2-108A-4E37-A63E-6E89F5366D0B}"/>
    <cellStyle name="20% - Accent5 4 2" xfId="233" xr:uid="{AF4B6C3B-8984-42DB-90F3-634872ADAD13}"/>
    <cellStyle name="20% - Accent5 4 2 2" xfId="3354" xr:uid="{DE70128E-3A35-47FF-A862-775934724B0B}"/>
    <cellStyle name="20% - Accent5 4 2 2 2" xfId="3355" xr:uid="{1692A662-593D-44BB-9965-7025608A0259}"/>
    <cellStyle name="20% - Accent5 4 2 3" xfId="3356" xr:uid="{6A78869C-DA62-45A0-AF9D-FE9E7C924A98}"/>
    <cellStyle name="20% - Accent5 4 2 3 2" xfId="3357" xr:uid="{9E61BC1A-B5BD-4CC9-A7E5-AA1B7CC38DA7}"/>
    <cellStyle name="20% - Accent5 4 2 4" xfId="3358" xr:uid="{83BBC033-CD17-4095-B8AE-231B732B4932}"/>
    <cellStyle name="20% - Accent5 4 3" xfId="1847" xr:uid="{2A29F8D0-544C-4353-A0BD-6ABB4B6FD967}"/>
    <cellStyle name="20% - Accent5 4 3 2" xfId="3359" xr:uid="{067F49BE-F5FB-4E5B-B2FE-3A45067E7D8F}"/>
    <cellStyle name="20% - Accent5 4 3 3" xfId="3360" xr:uid="{39C412DB-6C05-456C-A8C7-911AC64F365A}"/>
    <cellStyle name="20% - Accent5 4 3 4" xfId="3361" xr:uid="{519B6DA8-A45A-4AC2-96B9-0106F7EB2F9B}"/>
    <cellStyle name="20% - Accent5 4 4" xfId="3362" xr:uid="{BFA774F8-2487-49C8-AC1A-7B9C2A0029B4}"/>
    <cellStyle name="20% - Accent5 4 4 2" xfId="3363" xr:uid="{F5FCC806-8204-49BF-B54F-E186E3F13F5E}"/>
    <cellStyle name="20% - Accent5 4 5" xfId="3364" xr:uid="{EA7CE21C-4E7F-464C-8D12-1AD1B447F4C1}"/>
    <cellStyle name="20% - Accent5 4 5 2" xfId="3365" xr:uid="{9B7CB008-917C-4F14-AFD6-3462343AC027}"/>
    <cellStyle name="20% - Accent5 4 6" xfId="3366" xr:uid="{7F85F767-C08E-464F-A3A9-34E8D7F5130F}"/>
    <cellStyle name="20% - Accent5 40" xfId="234" xr:uid="{CD8B141C-23B1-4806-9693-EE6E4B22D0FF}"/>
    <cellStyle name="20% - Accent5 40 2" xfId="3367" xr:uid="{5517C79B-654C-4FD3-BFB8-33E555AE1EFD}"/>
    <cellStyle name="20% - Accent5 40 3" xfId="3368" xr:uid="{BBA53618-5A30-4F5A-AA6F-0EFB00FDC8A1}"/>
    <cellStyle name="20% - Accent5 40 4" xfId="3369" xr:uid="{33CF376C-4C75-491B-8EEF-EFCE116275CE}"/>
    <cellStyle name="20% - Accent5 5" xfId="235" xr:uid="{631B1762-EED8-48D6-A7AE-4277D64B4767}"/>
    <cellStyle name="20% - Accent5 5 2" xfId="1845" xr:uid="{FE65B27E-A701-4EEB-AB2F-5A4145BF95B6}"/>
    <cellStyle name="20% - Accent5 5 2 2" xfId="2381" xr:uid="{5B812B9C-0D09-4988-8576-22481F97FC44}"/>
    <cellStyle name="20% - Accent5 5 2 2 2" xfId="3370" xr:uid="{181B55FF-1FCD-41A5-87DA-033EA1923B25}"/>
    <cellStyle name="20% - Accent5 5 2 2 2 2" xfId="3371" xr:uid="{185F67EA-EA88-41B4-BCE1-4971B0FEB494}"/>
    <cellStyle name="20% - Accent5 5 2 2 3" xfId="3372" xr:uid="{81AD7622-D849-4F25-AD91-9C05CD97F0BB}"/>
    <cellStyle name="20% - Accent5 5 2 2 3 2" xfId="3373" xr:uid="{34E5B9C2-19F2-4F2C-97BA-3B45025E01BA}"/>
    <cellStyle name="20% - Accent5 5 2 2 4" xfId="3374" xr:uid="{BC83EA3E-AA4F-4355-BC0F-125F75DC6D63}"/>
    <cellStyle name="20% - Accent5 5 2 3" xfId="3375" xr:uid="{56AEFAFA-8262-4F7A-9E37-8C0E83597F5A}"/>
    <cellStyle name="20% - Accent5 5 2 4" xfId="3376" xr:uid="{86702EFB-1D2E-4C95-A0EF-D12721AB3129}"/>
    <cellStyle name="20% - Accent5 5 2 5" xfId="3377" xr:uid="{DFECB3A9-8B26-4E54-A47D-D0AABC0FE3DE}"/>
    <cellStyle name="20% - Accent5 5 3" xfId="3378" xr:uid="{99EF7FA4-97BF-4F4C-B1E4-25AC92C2D59E}"/>
    <cellStyle name="20% - Accent5 5 3 2" xfId="3379" xr:uid="{8A198AE1-778E-41AE-89AA-D764D438A1D3}"/>
    <cellStyle name="20% - Accent5 5 4" xfId="3380" xr:uid="{3AA0E3B6-EED7-4777-AA2A-CADA62911311}"/>
    <cellStyle name="20% - Accent5 5 4 2" xfId="3381" xr:uid="{F4D7767C-9450-418E-846D-C84B78571013}"/>
    <cellStyle name="20% - Accent5 5 5" xfId="3382" xr:uid="{BA934FD2-5DA7-4051-A20A-0F317C271B09}"/>
    <cellStyle name="20% - Accent5 6" xfId="236" xr:uid="{D1E76863-AF58-4375-948E-2F4E5EC203D0}"/>
    <cellStyle name="20% - Accent5 6 2" xfId="3383" xr:uid="{557625D7-7928-4D92-9A5D-FF774CAFF9AB}"/>
    <cellStyle name="20% - Accent5 6 3" xfId="3384" xr:uid="{F264F674-C2BD-4165-8E6F-4EFFBAD8D5B4}"/>
    <cellStyle name="20% - Accent5 6 4" xfId="3385" xr:uid="{A008750B-0DCD-4259-B676-E34A5D3BA71B}"/>
    <cellStyle name="20% - Accent5 7" xfId="237" xr:uid="{5BC2034A-26ED-4CAD-84B4-CFE109F0639B}"/>
    <cellStyle name="20% - Accent5 7 2" xfId="3386" xr:uid="{9220439E-835C-408E-8158-340455401996}"/>
    <cellStyle name="20% - Accent5 7 3" xfId="3387" xr:uid="{3F03278E-5F65-4FDD-9ABB-C8C9AF07E44E}"/>
    <cellStyle name="20% - Accent5 7 4" xfId="3388" xr:uid="{B6761510-45FA-4925-A79B-F9B5AD419390}"/>
    <cellStyle name="20% - Accent5 8" xfId="238" xr:uid="{27D640F7-5ED6-43AE-8367-468F392854A7}"/>
    <cellStyle name="20% - Accent5 8 2" xfId="3389" xr:uid="{E90A91A2-82CF-4791-8E30-976A24B80EED}"/>
    <cellStyle name="20% - Accent5 8 3" xfId="3390" xr:uid="{DB0A820D-56DF-4AFA-86D1-A17FF132A2A6}"/>
    <cellStyle name="20% - Accent5 8 4" xfId="3391" xr:uid="{05E8C9AD-4C79-4CB8-A593-9BF24C82C83C}"/>
    <cellStyle name="20% - Accent5 9" xfId="239" xr:uid="{1F342E95-5782-42F3-8885-5F9FAD27CEE3}"/>
    <cellStyle name="20% - Accent5 9 2" xfId="3392" xr:uid="{167155B4-FE8A-4902-99DC-6623F8B8CD05}"/>
    <cellStyle name="20% - Accent5 9 3" xfId="3393" xr:uid="{F27B7787-90B3-49B9-BA22-327331C074AD}"/>
    <cellStyle name="20% - Accent5 9 4" xfId="3394" xr:uid="{58D1B43C-8FC4-4671-A4DA-9A4892B42AFC}"/>
    <cellStyle name="20% - Accent6 10" xfId="240" xr:uid="{8EF9DA39-5097-4CEF-A2BB-E829F65B7306}"/>
    <cellStyle name="20% - Accent6 10 2" xfId="3395" xr:uid="{E88A6B74-8C89-4CF0-A8A8-90105FF97B6E}"/>
    <cellStyle name="20% - Accent6 10 3" xfId="3396" xr:uid="{35F8BC41-5BF7-4D09-BDC6-BB54EF47FEB9}"/>
    <cellStyle name="20% - Accent6 10 4" xfId="3397" xr:uid="{A98FBC0D-851A-4097-86C8-EDADA194CEFA}"/>
    <cellStyle name="20% - Accent6 11" xfId="241" xr:uid="{FFB18C64-53A0-4F45-A1E6-C3902F5E791B}"/>
    <cellStyle name="20% - Accent6 11 2" xfId="3398" xr:uid="{187D170D-AA4A-4785-9C93-4954641C07F1}"/>
    <cellStyle name="20% - Accent6 11 3" xfId="3399" xr:uid="{22CC7959-F3E2-4CA5-8EC4-7B8E0C5CB05C}"/>
    <cellStyle name="20% - Accent6 11 4" xfId="3400" xr:uid="{41065A10-ED8B-4D75-8303-1CA50AE32E46}"/>
    <cellStyle name="20% - Accent6 12" xfId="242" xr:uid="{4485DAF1-6E4F-4673-988F-4606B7BAF27D}"/>
    <cellStyle name="20% - Accent6 12 2" xfId="3401" xr:uid="{B58CD398-C3D7-4318-A8BB-BEBC89CD667F}"/>
    <cellStyle name="20% - Accent6 12 3" xfId="3402" xr:uid="{82000C2A-2365-4B2C-B7C7-6DD81C2426A1}"/>
    <cellStyle name="20% - Accent6 12 4" xfId="3403" xr:uid="{57B7C0D5-9B15-488D-A22E-FC5A56D8A596}"/>
    <cellStyle name="20% - Accent6 13" xfId="243" xr:uid="{9F8F8F28-54A6-4F1E-AC62-26516962F807}"/>
    <cellStyle name="20% - Accent6 13 2" xfId="3404" xr:uid="{41E413A1-A62D-4E5B-8ABA-B2B3ACF023A0}"/>
    <cellStyle name="20% - Accent6 13 3" xfId="3405" xr:uid="{2F6EE2A3-8D8B-4A75-A2AE-4560DA3A142B}"/>
    <cellStyle name="20% - Accent6 13 4" xfId="3406" xr:uid="{EC0F5276-A456-43BB-A1EB-FC4965784944}"/>
    <cellStyle name="20% - Accent6 14" xfId="244" xr:uid="{ECD82B6F-718A-44C5-9D89-3FBA506DB8D8}"/>
    <cellStyle name="20% - Accent6 14 2" xfId="3407" xr:uid="{9B13868C-321D-4E80-8E12-24B37C541F48}"/>
    <cellStyle name="20% - Accent6 14 3" xfId="3408" xr:uid="{F61F78B2-8C5A-4265-85C3-A0D47EFE8F4E}"/>
    <cellStyle name="20% - Accent6 14 4" xfId="3409" xr:uid="{1C04E55C-5578-48CE-A620-B6E4C7748B31}"/>
    <cellStyle name="20% - Accent6 15" xfId="245" xr:uid="{3E982A3D-3CD1-4C36-9471-C06921771A5F}"/>
    <cellStyle name="20% - Accent6 15 2" xfId="3410" xr:uid="{DE08B1B6-EB87-4A98-9132-51BA9710EA98}"/>
    <cellStyle name="20% - Accent6 15 3" xfId="3411" xr:uid="{036BF6C8-4E38-48A8-9592-56E772F37A10}"/>
    <cellStyle name="20% - Accent6 15 4" xfId="3412" xr:uid="{A9033E04-C357-4F6C-808E-133FE09D5F6B}"/>
    <cellStyle name="20% - Accent6 16" xfId="246" xr:uid="{D3EF7264-9967-477C-A36D-6B1264905ED6}"/>
    <cellStyle name="20% - Accent6 16 2" xfId="3413" xr:uid="{AB68A51B-EADF-4E17-B467-83F36505A2C1}"/>
    <cellStyle name="20% - Accent6 16 3" xfId="3414" xr:uid="{4BBBF3FF-8BE2-4CE3-96C4-E5CB7A45EC26}"/>
    <cellStyle name="20% - Accent6 16 4" xfId="3415" xr:uid="{936D436B-67CB-4A79-9904-2D3F2F750DED}"/>
    <cellStyle name="20% - Accent6 17" xfId="247" xr:uid="{C0051718-C404-4877-BD8D-10C78710091E}"/>
    <cellStyle name="20% - Accent6 17 2" xfId="3416" xr:uid="{C20788CA-BE07-4D65-86B9-5BC7EE6A89BF}"/>
    <cellStyle name="20% - Accent6 17 3" xfId="3417" xr:uid="{5784A7B5-FEEE-40BC-9EB4-348CB68F854D}"/>
    <cellStyle name="20% - Accent6 17 4" xfId="3418" xr:uid="{A77D4CE5-AC71-40D1-8F74-04960607F2CB}"/>
    <cellStyle name="20% - Accent6 18" xfId="248" xr:uid="{86080202-D938-426C-A87D-4A15717E19EA}"/>
    <cellStyle name="20% - Accent6 18 2" xfId="3419" xr:uid="{7586E7E5-AA9C-47C5-8A9A-653413039D41}"/>
    <cellStyle name="20% - Accent6 18 3" xfId="3420" xr:uid="{94D65AF0-CF04-4442-935C-BE7DA3A751BB}"/>
    <cellStyle name="20% - Accent6 18 4" xfId="3421" xr:uid="{C6A4671E-4E12-40E8-97AA-5A5894AADB7C}"/>
    <cellStyle name="20% - Accent6 19" xfId="249" xr:uid="{FF0E943E-3413-475B-BBA6-AEF16C950A76}"/>
    <cellStyle name="20% - Accent6 19 2" xfId="3422" xr:uid="{CB6CB434-DDE4-47C0-8831-AE597BC50160}"/>
    <cellStyle name="20% - Accent6 19 3" xfId="3423" xr:uid="{1499811E-B31F-42F3-8CC2-6F1312F8F7B6}"/>
    <cellStyle name="20% - Accent6 19 4" xfId="3424" xr:uid="{EB569D7C-60F0-401A-800F-B067D59BFA65}"/>
    <cellStyle name="20% - Accent6 2" xfId="250" xr:uid="{454A7D40-EE26-4830-B129-D22CCC13B9EC}"/>
    <cellStyle name="20% - Accent6 2 2" xfId="251" xr:uid="{0AB893DD-BDC9-477C-BA17-0726C45D208C}"/>
    <cellStyle name="20% - Accent6 2 2 2" xfId="2383" xr:uid="{5AB86AEB-057C-4534-BB98-68EDD6C75A97}"/>
    <cellStyle name="20% - Accent6 2 2 2 2" xfId="3425" xr:uid="{00A1762C-484B-4C0F-A058-90A2A14FA35B}"/>
    <cellStyle name="20% - Accent6 2 2 2 3" xfId="3426" xr:uid="{1C20FB90-15D6-4CA7-AFE4-A94AE803088A}"/>
    <cellStyle name="20% - Accent6 2 2 2 4" xfId="3427" xr:uid="{FC21FB18-E4C1-4E7E-9433-D2BD1EF67B23}"/>
    <cellStyle name="20% - Accent6 2 2 3" xfId="2382" xr:uid="{3EBB627D-D9B1-4572-8DB0-C436F106B78A}"/>
    <cellStyle name="20% - Accent6 2 2 3 2" xfId="3428" xr:uid="{94231E74-9728-4BAE-B7CD-479FE62DC0A4}"/>
    <cellStyle name="20% - Accent6 2 2 3 2 2" xfId="3429" xr:uid="{30A7DC8C-E997-4934-BE71-617A4D5E2AC9}"/>
    <cellStyle name="20% - Accent6 2 2 3 3" xfId="3430" xr:uid="{727342F6-E546-4E16-B1D8-332B1EF89C30}"/>
    <cellStyle name="20% - Accent6 2 2 3 3 2" xfId="3431" xr:uid="{0D4C6FCA-F9E9-444D-B6FE-80842F16969B}"/>
    <cellStyle name="20% - Accent6 2 2 3 4" xfId="3432" xr:uid="{E15CC1A3-6EB0-4225-8A08-8A388DAA7287}"/>
    <cellStyle name="20% - Accent6 2 2 4" xfId="3433" xr:uid="{7F689B11-FA09-4957-A546-0BA899F092E1}"/>
    <cellStyle name="20% - Accent6 2 2 5" xfId="3434" xr:uid="{625AFE06-A56C-4DE2-B492-4648E48CE5A3}"/>
    <cellStyle name="20% - Accent6 2 2 6" xfId="3435" xr:uid="{E85CED98-D930-4B5F-83DA-20DCFCCDBF4D}"/>
    <cellStyle name="20% - Accent6 2 3" xfId="252" xr:uid="{C50035CE-18B6-4215-9F37-E47E8EACB5FA}"/>
    <cellStyle name="20% - Accent6 2 3 2" xfId="3436" xr:uid="{D14AEF7C-E6B0-4402-AB5F-2F94331F4658}"/>
    <cellStyle name="20% - Accent6 2 3 2 2" xfId="3437" xr:uid="{020AE5DD-823F-4DC7-A660-2FEDF6346C63}"/>
    <cellStyle name="20% - Accent6 2 3 3" xfId="3438" xr:uid="{EB4DEB73-342B-41F8-9831-11AAC07AF899}"/>
    <cellStyle name="20% - Accent6 2 3 3 2" xfId="3439" xr:uid="{A1A86A41-1488-4061-8599-12157057AB94}"/>
    <cellStyle name="20% - Accent6 2 3 4" xfId="3440" xr:uid="{0B02F7DD-CCED-4A3C-B1AF-0939D10B098F}"/>
    <cellStyle name="20% - Accent6 2 4" xfId="3441" xr:uid="{54218132-2E81-4D29-B30E-220022E042BD}"/>
    <cellStyle name="20% - Accent6 2 4 2" xfId="3442" xr:uid="{1A6CF54C-ECDE-4CC9-A53A-CA57F61664EF}"/>
    <cellStyle name="20% - Accent6 2 5" xfId="3443" xr:uid="{AAD811C7-6F08-4D7F-B75A-2691C1AD5F68}"/>
    <cellStyle name="20% - Accent6 2 5 2" xfId="3444" xr:uid="{27831337-D76E-4E1F-8F71-3D0151E5856F}"/>
    <cellStyle name="20% - Accent6 2 6" xfId="3445" xr:uid="{F6D6393B-D8EA-49D6-84C1-86C3C49B8E4C}"/>
    <cellStyle name="20% - Accent6 20" xfId="253" xr:uid="{7CCDFDE0-DB17-405F-A0C8-202E11A661E6}"/>
    <cellStyle name="20% - Accent6 20 2" xfId="3446" xr:uid="{FCDE00DE-2227-4F05-8EA1-FC9CD0D87FEB}"/>
    <cellStyle name="20% - Accent6 20 3" xfId="3447" xr:uid="{85F2E861-ABE9-4C4B-8165-31977F4999CE}"/>
    <cellStyle name="20% - Accent6 20 4" xfId="3448" xr:uid="{5B5504B8-F77D-4C9C-82D5-C3212CE4B332}"/>
    <cellStyle name="20% - Accent6 21" xfId="254" xr:uid="{864475A8-D5BF-48F9-BD1B-7004FB704136}"/>
    <cellStyle name="20% - Accent6 21 2" xfId="3449" xr:uid="{D02DEE91-B370-42AA-A95A-534FDB7EBAA0}"/>
    <cellStyle name="20% - Accent6 21 3" xfId="3450" xr:uid="{21E1D999-74EB-436C-BAC3-323E52BCE9CE}"/>
    <cellStyle name="20% - Accent6 21 4" xfId="3451" xr:uid="{70D2C078-D89C-48FA-BF7C-AE7E84599C2A}"/>
    <cellStyle name="20% - Accent6 22" xfId="255" xr:uid="{F62DC7A5-3A69-41E7-8CBA-A8113A2DAC31}"/>
    <cellStyle name="20% - Accent6 22 2" xfId="3452" xr:uid="{F18E95A0-0E5D-4627-8A77-D51731DFDA6C}"/>
    <cellStyle name="20% - Accent6 22 3" xfId="3453" xr:uid="{7CE0C201-5F56-4271-A4BA-F65761984842}"/>
    <cellStyle name="20% - Accent6 22 4" xfId="3454" xr:uid="{6B73C7B5-C16D-4760-A060-E08C6D1E8559}"/>
    <cellStyle name="20% - Accent6 23" xfId="256" xr:uid="{9858B48F-9385-4952-9E46-296776CFC5C4}"/>
    <cellStyle name="20% - Accent6 23 2" xfId="3455" xr:uid="{67FDADF8-4EB1-4CCA-8DD5-03EF95C9573B}"/>
    <cellStyle name="20% - Accent6 23 3" xfId="3456" xr:uid="{E3AD8B11-B741-473B-A95B-E8B0AD674352}"/>
    <cellStyle name="20% - Accent6 23 4" xfId="3457" xr:uid="{4CBE56DE-D28D-4573-BC18-464407C20473}"/>
    <cellStyle name="20% - Accent6 24" xfId="257" xr:uid="{C03E3EB3-032A-4751-8CE4-E14EA0851420}"/>
    <cellStyle name="20% - Accent6 24 2" xfId="3458" xr:uid="{2B73161C-A9AC-4265-8CF1-337EE7832C24}"/>
    <cellStyle name="20% - Accent6 24 3" xfId="3459" xr:uid="{5CC467AD-B9CB-45CF-9B90-EDCACE2CDE7C}"/>
    <cellStyle name="20% - Accent6 24 4" xfId="3460" xr:uid="{FDF4C3DA-6B28-4BB0-AE1A-974B30AC09C5}"/>
    <cellStyle name="20% - Accent6 25" xfId="258" xr:uid="{7684CC08-E05C-4F23-81FB-F78A8D9A2D14}"/>
    <cellStyle name="20% - Accent6 25 2" xfId="3461" xr:uid="{13A55380-FAA2-4099-8F1D-0AC01564A8CF}"/>
    <cellStyle name="20% - Accent6 25 3" xfId="3462" xr:uid="{BD6069B3-541D-4A6A-A73C-F5F10660F055}"/>
    <cellStyle name="20% - Accent6 25 4" xfId="3463" xr:uid="{1564F49A-D34B-4B09-B032-41834A9F7D6C}"/>
    <cellStyle name="20% - Accent6 26" xfId="259" xr:uid="{29FEC1B5-9E76-4A41-B137-46068B8F648C}"/>
    <cellStyle name="20% - Accent6 26 2" xfId="3464" xr:uid="{4E2135D6-2EF9-4F0D-B00D-D255728EEB0E}"/>
    <cellStyle name="20% - Accent6 26 3" xfId="3465" xr:uid="{EA352052-8BB2-475C-B33E-43F932F03C97}"/>
    <cellStyle name="20% - Accent6 26 4" xfId="3466" xr:uid="{B9B2CAFE-0F26-49CD-8443-B7BD82EBE9CE}"/>
    <cellStyle name="20% - Accent6 27" xfId="260" xr:uid="{2934AC0F-8A62-410E-AE81-EB4EF9865906}"/>
    <cellStyle name="20% - Accent6 27 2" xfId="3467" xr:uid="{E620805D-1737-4FD1-87BB-9B27B753EA8E}"/>
    <cellStyle name="20% - Accent6 27 3" xfId="3468" xr:uid="{8AD97CCD-A982-469A-82D1-ABFEE6F273DA}"/>
    <cellStyle name="20% - Accent6 27 4" xfId="3469" xr:uid="{A27046A0-B139-4DB9-A05D-6402CF7CD372}"/>
    <cellStyle name="20% - Accent6 28" xfId="261" xr:uid="{269580AA-82E0-4126-9E2D-4451435C4DA9}"/>
    <cellStyle name="20% - Accent6 28 2" xfId="3470" xr:uid="{EB3E1B6A-C7A9-4C68-B9AD-F3697C4AAD44}"/>
    <cellStyle name="20% - Accent6 28 3" xfId="3471" xr:uid="{1E2E219D-0420-4A5F-93FD-F7E217D06070}"/>
    <cellStyle name="20% - Accent6 28 4" xfId="3472" xr:uid="{31A1B862-27F5-4FF8-8C62-AA75201C7117}"/>
    <cellStyle name="20% - Accent6 29" xfId="262" xr:uid="{CC4F7EEF-1C74-4CE8-AB37-CF613B8CBD4F}"/>
    <cellStyle name="20% - Accent6 29 2" xfId="3473" xr:uid="{E43EAF7F-F83F-480B-8F7C-CF7FDB5CEFFB}"/>
    <cellStyle name="20% - Accent6 29 3" xfId="3474" xr:uid="{D86DFA93-0B7D-4347-B38D-707216EB5541}"/>
    <cellStyle name="20% - Accent6 29 4" xfId="3475" xr:uid="{FFF88C31-D4B7-437C-AB9B-8526FBE2FB6D}"/>
    <cellStyle name="20% - Accent6 3" xfId="263" xr:uid="{0BCB6BBA-52AF-43D6-B07D-C9CFD34C1C11}"/>
    <cellStyle name="20% - Accent6 3 2" xfId="264" xr:uid="{DB35B95F-468D-40A0-AE69-8C2569CE9332}"/>
    <cellStyle name="20% - Accent6 3 2 2" xfId="3476" xr:uid="{2A087680-8C27-42D2-838F-D2370A710430}"/>
    <cellStyle name="20% - Accent6 3 2 2 2" xfId="3477" xr:uid="{00D69DC9-1C4B-4163-9C04-4D7A46412744}"/>
    <cellStyle name="20% - Accent6 3 2 3" xfId="3478" xr:uid="{6F1F669C-DCAF-4EB1-B53F-083004DF3DA1}"/>
    <cellStyle name="20% - Accent6 3 2 3 2" xfId="3479" xr:uid="{E96AC1C8-AD42-4713-AF1B-6F0DEDFDCD94}"/>
    <cellStyle name="20% - Accent6 3 2 4" xfId="3480" xr:uid="{E08803C5-8C11-4EB3-AC08-397F07289C09}"/>
    <cellStyle name="20% - Accent6 3 3" xfId="1849" xr:uid="{33714F08-0C95-4583-BD3E-A590A3A38ED5}"/>
    <cellStyle name="20% - Accent6 3 3 2" xfId="3481" xr:uid="{3AD4585E-5CC3-4327-A4BF-9D9D84908646}"/>
    <cellStyle name="20% - Accent6 3 3 3" xfId="3482" xr:uid="{7EEDB718-1261-44A2-9A60-BF68C4F39B0E}"/>
    <cellStyle name="20% - Accent6 3 3 4" xfId="3483" xr:uid="{D294FBA7-ACE1-45BC-A0C5-3C5604097175}"/>
    <cellStyle name="20% - Accent6 3 4" xfId="3484" xr:uid="{A46EE3B7-AD78-46C9-AA62-B5E6D49B7481}"/>
    <cellStyle name="20% - Accent6 3 4 2" xfId="3485" xr:uid="{2C3BE706-A314-4EFA-AA78-5BC7A03E752E}"/>
    <cellStyle name="20% - Accent6 3 5" xfId="3486" xr:uid="{27A84E10-F812-4B92-AFA1-A595725A7C21}"/>
    <cellStyle name="20% - Accent6 3 5 2" xfId="3487" xr:uid="{A286D678-EB94-427D-8B12-585CB76296F3}"/>
    <cellStyle name="20% - Accent6 3 6" xfId="3488" xr:uid="{D7839B00-60A9-45F1-889F-C93F9DDDAD23}"/>
    <cellStyle name="20% - Accent6 30" xfId="265" xr:uid="{80F3117C-4F35-454E-B148-F6E934928E02}"/>
    <cellStyle name="20% - Accent6 30 2" xfId="3489" xr:uid="{B9FC14E3-1980-4CB0-A7A9-D2515F51C92C}"/>
    <cellStyle name="20% - Accent6 30 3" xfId="3490" xr:uid="{16D1A461-4179-40F9-B8C5-C4F9E6BB73FC}"/>
    <cellStyle name="20% - Accent6 30 4" xfId="3491" xr:uid="{62A01158-CB5F-4223-9CEB-719C7C150D18}"/>
    <cellStyle name="20% - Accent6 31" xfId="266" xr:uid="{70206275-CF62-4678-81DD-A6E8078FF097}"/>
    <cellStyle name="20% - Accent6 31 2" xfId="3492" xr:uid="{5D187098-EBD5-4DCC-9708-D4B8CB88526B}"/>
    <cellStyle name="20% - Accent6 31 3" xfId="3493" xr:uid="{A715A6B2-FB99-4744-9F0D-2DC741536461}"/>
    <cellStyle name="20% - Accent6 31 4" xfId="3494" xr:uid="{5A523B55-6E5C-4177-9953-0A3091537851}"/>
    <cellStyle name="20% - Accent6 32" xfId="267" xr:uid="{7774D852-934E-4A23-BB72-532D537B4E73}"/>
    <cellStyle name="20% - Accent6 32 2" xfId="3495" xr:uid="{E9F15BD0-3481-4449-ACC6-C1CDE0C74D1E}"/>
    <cellStyle name="20% - Accent6 32 3" xfId="3496" xr:uid="{ADE5394F-D4FC-41CA-A2DB-EE6720B6C59E}"/>
    <cellStyle name="20% - Accent6 32 4" xfId="3497" xr:uid="{1907A15D-0482-4892-BE63-D918BDBED7BB}"/>
    <cellStyle name="20% - Accent6 33" xfId="268" xr:uid="{F4768490-8670-422C-89D9-58B96B9754F7}"/>
    <cellStyle name="20% - Accent6 33 2" xfId="3498" xr:uid="{19BC838F-42B3-4937-A08C-62B75DAA72FF}"/>
    <cellStyle name="20% - Accent6 33 3" xfId="3499" xr:uid="{EED64A64-A425-4CBA-8352-49F2620D649E}"/>
    <cellStyle name="20% - Accent6 33 4" xfId="3500" xr:uid="{C38758BF-6DDB-424C-8000-78F85C720225}"/>
    <cellStyle name="20% - Accent6 34" xfId="269" xr:uid="{89999EC2-CDCD-46DA-B364-5CA6BE6CA660}"/>
    <cellStyle name="20% - Accent6 34 2" xfId="3501" xr:uid="{2B5BC897-DC09-4B52-B6DE-F1B7A75A3611}"/>
    <cellStyle name="20% - Accent6 34 3" xfId="3502" xr:uid="{EC64AF90-954C-4FA1-922B-7F245341DEE9}"/>
    <cellStyle name="20% - Accent6 34 4" xfId="3503" xr:uid="{D4555252-4E2B-42AB-A236-D720246A2010}"/>
    <cellStyle name="20% - Accent6 35" xfId="270" xr:uid="{969FDCC9-7E06-41B4-8351-32259DA279DE}"/>
    <cellStyle name="20% - Accent6 35 2" xfId="3504" xr:uid="{8F437BB2-4E15-428D-BF03-DCBFA0F2AB31}"/>
    <cellStyle name="20% - Accent6 35 3" xfId="3505" xr:uid="{163E70B2-95F7-4EEF-B409-BEAC50635C93}"/>
    <cellStyle name="20% - Accent6 35 4" xfId="3506" xr:uid="{C9D73F18-AE7D-42FF-9041-A087E6E7B566}"/>
    <cellStyle name="20% - Accent6 36" xfId="271" xr:uid="{DB330C9C-A521-4FC3-BB52-4CBD6207556C}"/>
    <cellStyle name="20% - Accent6 36 2" xfId="3507" xr:uid="{67A11967-99F8-4D39-BF11-F28093153014}"/>
    <cellStyle name="20% - Accent6 36 3" xfId="3508" xr:uid="{6AE6206C-F7EA-40B1-9B4B-EAD4D8D06F9E}"/>
    <cellStyle name="20% - Accent6 36 4" xfId="3509" xr:uid="{CFE34960-3243-4A6F-9018-672AF280CC97}"/>
    <cellStyle name="20% - Accent6 37" xfId="272" xr:uid="{79574D26-D3CB-40E5-B502-11F0DBEF7A8B}"/>
    <cellStyle name="20% - Accent6 37 2" xfId="3510" xr:uid="{A1A15ECD-AE02-46AD-9C32-49E8C1E30E14}"/>
    <cellStyle name="20% - Accent6 37 3" xfId="3511" xr:uid="{3FF15522-1FFB-4D9D-AD5D-00BC313ADE2E}"/>
    <cellStyle name="20% - Accent6 37 4" xfId="3512" xr:uid="{0E81415B-F6D9-48CE-A133-BE2FE98953CC}"/>
    <cellStyle name="20% - Accent6 38" xfId="273" xr:uid="{8BBA8A9C-02A1-4EB9-A979-E2E8B20562F0}"/>
    <cellStyle name="20% - Accent6 38 2" xfId="3513" xr:uid="{21D1540E-ADC1-4DDC-97B2-9341E6960AEE}"/>
    <cellStyle name="20% - Accent6 38 3" xfId="3514" xr:uid="{EAE8A03F-8936-4EFC-8744-3EC60DA6C7FF}"/>
    <cellStyle name="20% - Accent6 38 4" xfId="3515" xr:uid="{DC6BE592-FF3B-40E7-AD4A-9835ACFAE95F}"/>
    <cellStyle name="20% - Accent6 39" xfId="274" xr:uid="{0BFD27E6-46D3-4FEB-80AA-C6D1A383CF69}"/>
    <cellStyle name="20% - Accent6 39 2" xfId="3516" xr:uid="{5358361D-7575-43E0-8439-C4CA96794D33}"/>
    <cellStyle name="20% - Accent6 39 3" xfId="3517" xr:uid="{C27C40CB-3E0A-4669-9748-E601AC9A103F}"/>
    <cellStyle name="20% - Accent6 39 4" xfId="3518" xr:uid="{AEED701E-2471-48DB-B164-E0BEA3EBECBF}"/>
    <cellStyle name="20% - Accent6 4" xfId="275" xr:uid="{ECA59290-C015-4F73-B6AA-99096ADE2A27}"/>
    <cellStyle name="20% - Accent6 4 2" xfId="276" xr:uid="{40AAAE40-56E4-48D2-B540-EAD2F86FE8B3}"/>
    <cellStyle name="20% - Accent6 4 2 2" xfId="3519" xr:uid="{F1E76780-8FFA-4B04-831F-34A3260572BC}"/>
    <cellStyle name="20% - Accent6 4 2 2 2" xfId="3520" xr:uid="{3A425277-FF89-43FB-81E7-9994835A1397}"/>
    <cellStyle name="20% - Accent6 4 2 3" xfId="3521" xr:uid="{D8C325C1-2FFF-401A-B9AB-86F3D1AA8C20}"/>
    <cellStyle name="20% - Accent6 4 2 3 2" xfId="3522" xr:uid="{AAEE832B-AFCD-4FE6-9A1B-DDAC2EA69AA2}"/>
    <cellStyle name="20% - Accent6 4 2 4" xfId="3523" xr:uid="{2DD18C32-4294-4B6A-B206-6B8A48054B0C}"/>
    <cellStyle name="20% - Accent6 4 3" xfId="1850" xr:uid="{F743B65A-60B8-49CC-8486-6EE8567A8C15}"/>
    <cellStyle name="20% - Accent6 4 3 2" xfId="3524" xr:uid="{EE28B3A0-B60A-466D-ACFF-98E908757BF7}"/>
    <cellStyle name="20% - Accent6 4 3 3" xfId="3525" xr:uid="{9DABA1B8-9E34-42B3-9FA5-AE9433C0D2DF}"/>
    <cellStyle name="20% - Accent6 4 3 4" xfId="3526" xr:uid="{7E446E7E-D522-467C-BA10-33A88FE3A53D}"/>
    <cellStyle name="20% - Accent6 4 4" xfId="3527" xr:uid="{DFE388FF-37D4-4861-BC7D-608722876404}"/>
    <cellStyle name="20% - Accent6 4 4 2" xfId="3528" xr:uid="{C262A953-E87D-46DF-AAD0-C604F7B7B1B5}"/>
    <cellStyle name="20% - Accent6 4 5" xfId="3529" xr:uid="{74E177A3-78F0-456B-A44F-BC5F69208963}"/>
    <cellStyle name="20% - Accent6 4 5 2" xfId="3530" xr:uid="{E76C8D0D-02C9-41C0-9C9A-FC944992F931}"/>
    <cellStyle name="20% - Accent6 4 6" xfId="3531" xr:uid="{97AD8AB0-E7AB-4261-B180-2386B3FA0878}"/>
    <cellStyle name="20% - Accent6 40" xfId="277" xr:uid="{915A5D30-4361-4F45-B6CD-4517C9D35F31}"/>
    <cellStyle name="20% - Accent6 40 2" xfId="3532" xr:uid="{F72ABF30-3639-4E56-A432-48B4C0CE661C}"/>
    <cellStyle name="20% - Accent6 40 3" xfId="3533" xr:uid="{F998D85C-FE9A-404B-9E21-3668CFB61567}"/>
    <cellStyle name="20% - Accent6 40 4" xfId="3534" xr:uid="{F231B9D5-B5A2-45F2-B867-A8182815D6F2}"/>
    <cellStyle name="20% - Accent6 5" xfId="278" xr:uid="{8F4611EF-7EFF-4BB1-85A6-1839B3A3AC0A}"/>
    <cellStyle name="20% - Accent6 5 2" xfId="1848" xr:uid="{5D41455E-02D5-4388-A952-E5E92A6F1C5D}"/>
    <cellStyle name="20% - Accent6 5 2 2" xfId="2384" xr:uid="{9A4052B0-1C9A-4485-AB00-8675A3CB6655}"/>
    <cellStyle name="20% - Accent6 5 2 2 2" xfId="3535" xr:uid="{5120A3C6-B5D0-4210-9680-FE162E10E8DA}"/>
    <cellStyle name="20% - Accent6 5 2 2 2 2" xfId="3536" xr:uid="{73145B20-071B-45ED-95EB-B98C0075B9DA}"/>
    <cellStyle name="20% - Accent6 5 2 2 3" xfId="3537" xr:uid="{6D1FBA80-2091-48FF-BC79-5CA02A44681F}"/>
    <cellStyle name="20% - Accent6 5 2 2 3 2" xfId="3538" xr:uid="{A2AB9953-A046-47FE-AF8C-676A0296E154}"/>
    <cellStyle name="20% - Accent6 5 2 2 4" xfId="3539" xr:uid="{98B6B628-2DBE-44B5-915E-ADC6AF1FCC86}"/>
    <cellStyle name="20% - Accent6 5 2 3" xfId="3540" xr:uid="{2B099DAB-00E2-4E45-BA89-2107C93EEBEC}"/>
    <cellStyle name="20% - Accent6 5 2 4" xfId="3541" xr:uid="{23673E78-6A10-4AFD-9E5B-6C024427A093}"/>
    <cellStyle name="20% - Accent6 5 2 5" xfId="3542" xr:uid="{02578510-BC19-40C6-8BA9-906EF87123A9}"/>
    <cellStyle name="20% - Accent6 5 3" xfId="3543" xr:uid="{89DDC711-EF02-4A0B-9094-FC129EE19E7C}"/>
    <cellStyle name="20% - Accent6 5 3 2" xfId="3544" xr:uid="{28D7E6E8-1F84-4EBF-9FF7-C9E6D949ADD7}"/>
    <cellStyle name="20% - Accent6 5 4" xfId="3545" xr:uid="{79B63E9C-B4D7-488B-A960-AF6175C341F5}"/>
    <cellStyle name="20% - Accent6 5 4 2" xfId="3546" xr:uid="{EC86E8A3-5C04-4C84-8C47-59A029F5DB6D}"/>
    <cellStyle name="20% - Accent6 5 5" xfId="3547" xr:uid="{7B803826-730E-423D-B39A-522BBBCCF0BD}"/>
    <cellStyle name="20% - Accent6 6" xfId="279" xr:uid="{2C8DA2BC-7E7D-473D-9521-60DB4F89A213}"/>
    <cellStyle name="20% - Accent6 6 2" xfId="3548" xr:uid="{23A2A50E-604E-4513-955D-DB4847DB58FD}"/>
    <cellStyle name="20% - Accent6 6 3" xfId="3549" xr:uid="{4DCF0DC0-2553-4DB9-931E-1E5ED5FB0B7F}"/>
    <cellStyle name="20% - Accent6 6 4" xfId="3550" xr:uid="{6A963BBB-3036-482E-9CD3-B9EACA62A799}"/>
    <cellStyle name="20% - Accent6 7" xfId="280" xr:uid="{8C362060-7412-4DC7-9293-FAABF45468BF}"/>
    <cellStyle name="20% - Accent6 7 2" xfId="3551" xr:uid="{1EA79AEF-AB8B-4C86-9163-BF35947C11B0}"/>
    <cellStyle name="20% - Accent6 7 3" xfId="3552" xr:uid="{AE4C003D-C27C-4580-90E8-9AA2194A3390}"/>
    <cellStyle name="20% - Accent6 7 4" xfId="3553" xr:uid="{9D180C42-B4FC-4634-B3B7-9A5947CBEAF5}"/>
    <cellStyle name="20% - Accent6 8" xfId="281" xr:uid="{3CAD8200-3E8F-4EEF-8C80-89CB424F461A}"/>
    <cellStyle name="20% - Accent6 8 2" xfId="3554" xr:uid="{545092DF-04CE-4763-A895-66794625E5CA}"/>
    <cellStyle name="20% - Accent6 8 3" xfId="3555" xr:uid="{1D3F9FDB-FB80-4E55-A463-DAC342161A10}"/>
    <cellStyle name="20% - Accent6 8 4" xfId="3556" xr:uid="{24454D61-59FA-408A-B3FA-F6353AD524B9}"/>
    <cellStyle name="20% - Accent6 9" xfId="282" xr:uid="{BDF7E3DE-10C3-4CDB-AAE4-816AADB1BE48}"/>
    <cellStyle name="20% - Accent6 9 2" xfId="3557" xr:uid="{01EA983C-2EAA-4317-BA8C-DA986E031B85}"/>
    <cellStyle name="20% - Accent6 9 3" xfId="3558" xr:uid="{08429F3C-A976-4F2B-A76B-285F3B5ABB2B}"/>
    <cellStyle name="20% - Accent6 9 4" xfId="3559" xr:uid="{A7216BB3-9DB6-42ED-A4DF-71605FF92096}"/>
    <cellStyle name="40% - Accent1 10" xfId="283" xr:uid="{738F4C84-5F48-4ECE-8D39-F8A7862E97B2}"/>
    <cellStyle name="40% - Accent1 10 2" xfId="3560" xr:uid="{BE2E54C2-43BB-4366-A7BE-F34E60A979DD}"/>
    <cellStyle name="40% - Accent1 10 3" xfId="3561" xr:uid="{E95FAE94-A7F6-48FC-8481-C4D6906DE71A}"/>
    <cellStyle name="40% - Accent1 10 4" xfId="3562" xr:uid="{05D129BA-2363-4772-884D-3E3BE4CDE39B}"/>
    <cellStyle name="40% - Accent1 11" xfId="284" xr:uid="{DEC37F1D-5C27-4D40-9CA5-369047726468}"/>
    <cellStyle name="40% - Accent1 11 2" xfId="3563" xr:uid="{B331136F-AFA3-45BA-B678-2DCFB77419CB}"/>
    <cellStyle name="40% - Accent1 11 3" xfId="3564" xr:uid="{FD2087A6-D856-4A11-B922-7E0869902EED}"/>
    <cellStyle name="40% - Accent1 11 4" xfId="3565" xr:uid="{545E6DAF-F106-4A90-8966-FF09BA2D8E22}"/>
    <cellStyle name="40% - Accent1 12" xfId="285" xr:uid="{7006F8E6-1D74-4F8B-AE3E-B843F3C6607D}"/>
    <cellStyle name="40% - Accent1 12 2" xfId="3566" xr:uid="{67A84713-D506-49CA-937E-D9C1DA4ED2F2}"/>
    <cellStyle name="40% - Accent1 12 3" xfId="3567" xr:uid="{ED543A37-F8C3-4345-9198-035562C8A1F9}"/>
    <cellStyle name="40% - Accent1 12 4" xfId="3568" xr:uid="{AECC62BD-FFD9-401E-B1BE-A41F560F3612}"/>
    <cellStyle name="40% - Accent1 13" xfId="286" xr:uid="{A2C9F6E1-48DB-4F8F-A246-FEBAC0B5DE04}"/>
    <cellStyle name="40% - Accent1 13 2" xfId="3569" xr:uid="{C968CF95-AE9E-4D0E-984E-C6241930DB04}"/>
    <cellStyle name="40% - Accent1 13 3" xfId="3570" xr:uid="{5491A36F-F373-412C-A81B-64C3AE54BA23}"/>
    <cellStyle name="40% - Accent1 13 4" xfId="3571" xr:uid="{1DA18348-0022-494A-980A-6CBAA794DD2C}"/>
    <cellStyle name="40% - Accent1 14" xfId="287" xr:uid="{5D918779-A6E5-407F-BC76-CF0454970E06}"/>
    <cellStyle name="40% - Accent1 14 2" xfId="3572" xr:uid="{BD001BE0-99F3-40B5-8AF3-7674A2E4A93D}"/>
    <cellStyle name="40% - Accent1 14 3" xfId="3573" xr:uid="{5F843193-ECEA-4476-B71D-4EF4F69F56BB}"/>
    <cellStyle name="40% - Accent1 14 4" xfId="3574" xr:uid="{C0745459-4D07-44AA-9FB6-DDA6FBCCEC17}"/>
    <cellStyle name="40% - Accent1 15" xfId="288" xr:uid="{E6D5B6C2-732C-42A8-B450-AAD7AF916F80}"/>
    <cellStyle name="40% - Accent1 15 2" xfId="3575" xr:uid="{73BCA67E-D2B0-4C49-BC4E-3769AD5981AF}"/>
    <cellStyle name="40% - Accent1 15 3" xfId="3576" xr:uid="{96F627C8-03F0-4C1D-BDD7-B27DEDB0629C}"/>
    <cellStyle name="40% - Accent1 15 4" xfId="3577" xr:uid="{66E929D7-42E5-4660-9021-1A462A149550}"/>
    <cellStyle name="40% - Accent1 16" xfId="289" xr:uid="{865DAA63-248E-4457-9D74-46F1393D18E1}"/>
    <cellStyle name="40% - Accent1 16 2" xfId="3578" xr:uid="{06688B08-738E-4FD2-AE7E-49EE0DE69CE4}"/>
    <cellStyle name="40% - Accent1 16 3" xfId="3579" xr:uid="{E0F2CD17-BC1E-4C41-BAD3-87CD5D8E9083}"/>
    <cellStyle name="40% - Accent1 16 4" xfId="3580" xr:uid="{B328443A-C0EF-43C2-8A27-CE675E13BEC0}"/>
    <cellStyle name="40% - Accent1 17" xfId="290" xr:uid="{C0731DB4-454F-450A-BC17-DAEB54D00577}"/>
    <cellStyle name="40% - Accent1 17 2" xfId="3581" xr:uid="{D292A471-D084-4107-BF3D-5E4CEC37216F}"/>
    <cellStyle name="40% - Accent1 17 3" xfId="3582" xr:uid="{0A5CCE47-F277-470C-BC2F-D42AD8CDCD70}"/>
    <cellStyle name="40% - Accent1 17 4" xfId="3583" xr:uid="{4EF2B0BB-75E0-4280-848B-336D8DCA117F}"/>
    <cellStyle name="40% - Accent1 18" xfId="291" xr:uid="{505B4578-BFCE-48ED-AA1C-9E1B11FCC991}"/>
    <cellStyle name="40% - Accent1 18 2" xfId="3584" xr:uid="{32ED1186-A574-4110-8066-2E89959D33B7}"/>
    <cellStyle name="40% - Accent1 18 3" xfId="3585" xr:uid="{B74B3BDB-BDE3-4BE2-A973-6A484D5C39A0}"/>
    <cellStyle name="40% - Accent1 18 4" xfId="3586" xr:uid="{EA93ADE3-7A61-4686-94A8-2C7090CD811C}"/>
    <cellStyle name="40% - Accent1 19" xfId="292" xr:uid="{55793245-EA2E-4DCF-9479-75FF907FC0D3}"/>
    <cellStyle name="40% - Accent1 19 2" xfId="3587" xr:uid="{3846E3DD-D7AD-47F8-9D73-8E891EDE0EDA}"/>
    <cellStyle name="40% - Accent1 19 3" xfId="3588" xr:uid="{CE43BBEB-4286-4F6E-A15D-CCC0F59DA06D}"/>
    <cellStyle name="40% - Accent1 19 4" xfId="3589" xr:uid="{1E21EFD9-91AD-45B6-8626-C7D5E0A3AA12}"/>
    <cellStyle name="40% - Accent1 2" xfId="293" xr:uid="{0D001316-E018-4AEA-A5A2-696DBDF8C36A}"/>
    <cellStyle name="40% - Accent1 2 2" xfId="294" xr:uid="{126E0697-E410-4054-B327-27FC319A4341}"/>
    <cellStyle name="40% - Accent1 2 2 2" xfId="2386" xr:uid="{17339A58-8144-45B6-A034-73B370580E7B}"/>
    <cellStyle name="40% - Accent1 2 2 2 2" xfId="3590" xr:uid="{765D133C-21AA-497D-9DE9-E0BF49E51649}"/>
    <cellStyle name="40% - Accent1 2 2 2 3" xfId="3591" xr:uid="{ADC1AB2A-7FCE-4161-A4B9-B305F20FC0C8}"/>
    <cellStyle name="40% - Accent1 2 2 2 4" xfId="3592" xr:uid="{2E62D633-8AD8-486F-A010-13A59682A61B}"/>
    <cellStyle name="40% - Accent1 2 2 3" xfId="2385" xr:uid="{0B51EFA5-66E4-44B3-86CE-6BF33FC385A9}"/>
    <cellStyle name="40% - Accent1 2 2 3 2" xfId="3593" xr:uid="{3613515B-6CB2-40CF-808D-717ECA329881}"/>
    <cellStyle name="40% - Accent1 2 2 3 2 2" xfId="3594" xr:uid="{8700BDB8-7837-4D69-B3C9-89C745359427}"/>
    <cellStyle name="40% - Accent1 2 2 3 3" xfId="3595" xr:uid="{22737D39-A947-491A-AF87-91EE0C4F2292}"/>
    <cellStyle name="40% - Accent1 2 2 3 3 2" xfId="3596" xr:uid="{19378DDE-C4B0-4CCA-908B-4452D8A686D4}"/>
    <cellStyle name="40% - Accent1 2 2 3 4" xfId="3597" xr:uid="{421C41B2-9F76-4F32-8441-3B1D055CB8B9}"/>
    <cellStyle name="40% - Accent1 2 2 4" xfId="3598" xr:uid="{9964425B-96CB-4F59-ABC1-F92A67F134C9}"/>
    <cellStyle name="40% - Accent1 2 2 5" xfId="3599" xr:uid="{ED473774-EF00-427D-8AF5-0C2A124FA314}"/>
    <cellStyle name="40% - Accent1 2 2 6" xfId="3600" xr:uid="{6DA68BC0-18A5-4FB8-A9E9-8B6385BFE0DC}"/>
    <cellStyle name="40% - Accent1 2 3" xfId="295" xr:uid="{3ED2D032-0AAC-458A-B4AB-DAA0763BC8A4}"/>
    <cellStyle name="40% - Accent1 2 3 2" xfId="3601" xr:uid="{39D2F35E-D1FB-4CC0-8E35-859815319D09}"/>
    <cellStyle name="40% - Accent1 2 3 2 2" xfId="3602" xr:uid="{0365FDC9-43B3-4A29-B4E9-0C43BDAB138F}"/>
    <cellStyle name="40% - Accent1 2 3 3" xfId="3603" xr:uid="{583C1568-1A51-4C52-9E60-E3F28CD8F5DE}"/>
    <cellStyle name="40% - Accent1 2 3 3 2" xfId="3604" xr:uid="{55B539AF-3759-4F58-BD9E-1D71756734AC}"/>
    <cellStyle name="40% - Accent1 2 3 4" xfId="3605" xr:uid="{C0338792-451A-40CA-B0DF-6B29285E7A36}"/>
    <cellStyle name="40% - Accent1 2 4" xfId="3606" xr:uid="{61CF33EB-65CA-4EE2-9BC6-2D143DC88296}"/>
    <cellStyle name="40% - Accent1 2 4 2" xfId="3607" xr:uid="{07F828D9-90D8-4EAD-A85F-B185434D0A75}"/>
    <cellStyle name="40% - Accent1 2 5" xfId="3608" xr:uid="{37DB201B-11FC-4775-82A9-1F3F8117E8C2}"/>
    <cellStyle name="40% - Accent1 2 5 2" xfId="3609" xr:uid="{024502EC-F1B9-45E2-95F6-6194825435EF}"/>
    <cellStyle name="40% - Accent1 2 6" xfId="3610" xr:uid="{96E0C65C-B8F5-485D-85F1-E5B1FC4985E8}"/>
    <cellStyle name="40% - Accent1 20" xfId="296" xr:uid="{D19CF787-BA23-4162-B2E1-7C2DA27925AB}"/>
    <cellStyle name="40% - Accent1 20 2" xfId="3611" xr:uid="{B9FED520-DAA1-4775-8F58-9B2BD41245E0}"/>
    <cellStyle name="40% - Accent1 20 3" xfId="3612" xr:uid="{19CF6522-5728-4438-8F0E-B69518BADB94}"/>
    <cellStyle name="40% - Accent1 20 4" xfId="3613" xr:uid="{BA90B943-772D-4ECA-8E7D-E66CB6E36196}"/>
    <cellStyle name="40% - Accent1 21" xfId="297" xr:uid="{A79F8077-FD17-4A1D-A993-78EFAD10050B}"/>
    <cellStyle name="40% - Accent1 21 2" xfId="3614" xr:uid="{C98162B0-F112-49A8-95C9-A63BC75DCC48}"/>
    <cellStyle name="40% - Accent1 21 3" xfId="3615" xr:uid="{34F4BFEA-4BBC-404A-A0AA-9EDFC311C7F7}"/>
    <cellStyle name="40% - Accent1 21 4" xfId="3616" xr:uid="{0B24D92A-EFF2-4EED-931E-BAC438FACDB8}"/>
    <cellStyle name="40% - Accent1 22" xfId="298" xr:uid="{CD24EAED-678A-42F7-87EF-AB6082129533}"/>
    <cellStyle name="40% - Accent1 22 2" xfId="3617" xr:uid="{83E4BA14-82ED-453F-957D-3A7BE116B197}"/>
    <cellStyle name="40% - Accent1 22 3" xfId="3618" xr:uid="{8214625F-AADF-4FFF-BC4B-7592869B7A3B}"/>
    <cellStyle name="40% - Accent1 22 4" xfId="3619" xr:uid="{6A148C13-F30F-423F-A00A-4312390EF6E9}"/>
    <cellStyle name="40% - Accent1 23" xfId="299" xr:uid="{D85C24C2-C2D7-4E9A-9EFB-BA41BD0AB66B}"/>
    <cellStyle name="40% - Accent1 23 2" xfId="3620" xr:uid="{4E2CF3C5-C223-4615-BC11-DEC299D94594}"/>
    <cellStyle name="40% - Accent1 23 3" xfId="3621" xr:uid="{22E191CA-9499-4025-9448-5821079E8DC1}"/>
    <cellStyle name="40% - Accent1 23 4" xfId="3622" xr:uid="{8799A063-45E9-4A39-B0D5-33E59D974BB6}"/>
    <cellStyle name="40% - Accent1 24" xfId="300" xr:uid="{EA6A7EBE-EC35-4B1D-ACBB-4DA32D9EB5B9}"/>
    <cellStyle name="40% - Accent1 24 2" xfId="3623" xr:uid="{7038DD93-9A6D-42FC-BD62-F49A0688603E}"/>
    <cellStyle name="40% - Accent1 24 3" xfId="3624" xr:uid="{C929DEE4-59A8-4834-A813-04ED27642623}"/>
    <cellStyle name="40% - Accent1 24 4" xfId="3625" xr:uid="{70C52157-C788-4197-98BF-43977E0456A6}"/>
    <cellStyle name="40% - Accent1 25" xfId="301" xr:uid="{0C895522-5C3F-432D-9F57-64AB43850292}"/>
    <cellStyle name="40% - Accent1 25 2" xfId="3626" xr:uid="{84D087A0-02C2-4A8B-86F4-203880701648}"/>
    <cellStyle name="40% - Accent1 25 3" xfId="3627" xr:uid="{C49B4505-8A5C-49E9-A0A8-21A66B4D98FA}"/>
    <cellStyle name="40% - Accent1 25 4" xfId="3628" xr:uid="{0CD4BFEC-4C58-4AAF-9C03-EC0D11F7613F}"/>
    <cellStyle name="40% - Accent1 26" xfId="302" xr:uid="{33DD3E16-1572-428E-80F0-1727C042568F}"/>
    <cellStyle name="40% - Accent1 26 2" xfId="3629" xr:uid="{EEC489D6-3821-4B65-B220-30D7A04DC285}"/>
    <cellStyle name="40% - Accent1 26 3" xfId="3630" xr:uid="{98E2F263-3BA9-49FD-9644-365C48526C36}"/>
    <cellStyle name="40% - Accent1 26 4" xfId="3631" xr:uid="{D68AC836-50CE-4B76-A8BA-29F96F56096F}"/>
    <cellStyle name="40% - Accent1 27" xfId="303" xr:uid="{C58E5733-9685-44C4-B5B8-08600EE54787}"/>
    <cellStyle name="40% - Accent1 27 2" xfId="3632" xr:uid="{E5184B47-1515-4386-A6FB-7F1A4651F84D}"/>
    <cellStyle name="40% - Accent1 27 3" xfId="3633" xr:uid="{F9415707-6966-4D8F-B988-BFC33685E48A}"/>
    <cellStyle name="40% - Accent1 27 4" xfId="3634" xr:uid="{25728E0C-AB0A-482B-A6B3-7802C0C9EBF4}"/>
    <cellStyle name="40% - Accent1 28" xfId="304" xr:uid="{C67BCA71-6C25-4D08-B7CB-8F6775F7AE0A}"/>
    <cellStyle name="40% - Accent1 28 2" xfId="3635" xr:uid="{1AAAB88F-C827-4F0C-A36D-7F0D53019D38}"/>
    <cellStyle name="40% - Accent1 28 3" xfId="3636" xr:uid="{66F45EB1-9271-411E-AF30-A9A0E5AC10F3}"/>
    <cellStyle name="40% - Accent1 28 4" xfId="3637" xr:uid="{B549147A-E099-4E17-9CC5-C6C67AA6CBCE}"/>
    <cellStyle name="40% - Accent1 29" xfId="305" xr:uid="{2002DA45-9D2F-4E0B-A59C-4C322E9CB65A}"/>
    <cellStyle name="40% - Accent1 29 2" xfId="3638" xr:uid="{06AF3E6C-D7A0-402F-97BA-786D4EAAC04B}"/>
    <cellStyle name="40% - Accent1 29 3" xfId="3639" xr:uid="{6FEF6785-8D6D-4DF6-AF79-FFAAC357127C}"/>
    <cellStyle name="40% - Accent1 29 4" xfId="3640" xr:uid="{99BC2CA1-7627-40F4-80C7-31F529604C03}"/>
    <cellStyle name="40% - Accent1 3" xfId="306" xr:uid="{27FA9C7E-2276-4754-983C-CC69D5C17F77}"/>
    <cellStyle name="40% - Accent1 3 2" xfId="307" xr:uid="{7842FFEA-DDB0-4773-9572-0FFFA88C14C7}"/>
    <cellStyle name="40% - Accent1 3 2 2" xfId="3641" xr:uid="{AF1ADA40-02A6-4884-ABAE-409C49A49189}"/>
    <cellStyle name="40% - Accent1 3 2 2 2" xfId="3642" xr:uid="{A6F018E9-FE9C-44D9-B0AA-6903254F53F3}"/>
    <cellStyle name="40% - Accent1 3 2 3" xfId="3643" xr:uid="{34ED2EF8-6376-4840-96F2-04614F8437AE}"/>
    <cellStyle name="40% - Accent1 3 2 3 2" xfId="3644" xr:uid="{2E353864-641E-454E-9851-F6D32AF3D995}"/>
    <cellStyle name="40% - Accent1 3 2 4" xfId="3645" xr:uid="{82089C0C-8909-4669-9B2C-1DE7D01E287E}"/>
    <cellStyle name="40% - Accent1 3 3" xfId="1852" xr:uid="{D85DD3C8-132E-4CE5-9361-0F1EF46B0594}"/>
    <cellStyle name="40% - Accent1 3 3 2" xfId="3646" xr:uid="{2E7E7D45-AAD2-4B15-BD1F-472EC9DFFC62}"/>
    <cellStyle name="40% - Accent1 3 3 3" xfId="3647" xr:uid="{0B2BF8F3-E9DA-4235-8E75-752C5CE3C58A}"/>
    <cellStyle name="40% - Accent1 3 3 4" xfId="3648" xr:uid="{626D8A98-E5F3-4CFF-AF88-A0408A15CFF2}"/>
    <cellStyle name="40% - Accent1 3 4" xfId="3649" xr:uid="{91104D3B-0009-4C8F-8785-26363FAE67C2}"/>
    <cellStyle name="40% - Accent1 3 4 2" xfId="3650" xr:uid="{1BF407E8-E74D-41BF-864E-8093616465FE}"/>
    <cellStyle name="40% - Accent1 3 5" xfId="3651" xr:uid="{7DC7CA42-4E3B-41F0-95DC-659465C84943}"/>
    <cellStyle name="40% - Accent1 3 5 2" xfId="3652" xr:uid="{D30F6BDD-1542-41CB-82B2-03722E46AF2A}"/>
    <cellStyle name="40% - Accent1 3 6" xfId="3653" xr:uid="{E80135A0-D83B-4EEF-8973-FDA0EBD40981}"/>
    <cellStyle name="40% - Accent1 30" xfId="308" xr:uid="{19B59659-3B8C-46DF-897A-BC43538E6BDF}"/>
    <cellStyle name="40% - Accent1 30 2" xfId="3654" xr:uid="{4AC2203C-BB51-4525-BD6D-9CAFCCD82590}"/>
    <cellStyle name="40% - Accent1 30 3" xfId="3655" xr:uid="{94CBA933-8751-4933-BB98-7D0F1C5B66B5}"/>
    <cellStyle name="40% - Accent1 30 4" xfId="3656" xr:uid="{A471F4E0-6762-4A45-8FDA-4B5B532C32A3}"/>
    <cellStyle name="40% - Accent1 31" xfId="309" xr:uid="{782D8F49-072A-4ADB-8C21-BF922DB590EC}"/>
    <cellStyle name="40% - Accent1 31 2" xfId="3657" xr:uid="{551D91B0-1920-4A56-AC00-4A29F56BBD16}"/>
    <cellStyle name="40% - Accent1 31 3" xfId="3658" xr:uid="{E5B4D8E8-949F-407B-8B9B-698F959EAB66}"/>
    <cellStyle name="40% - Accent1 31 4" xfId="3659" xr:uid="{B164FF9C-F7D9-47DE-B61B-43BA5C1AABF1}"/>
    <cellStyle name="40% - Accent1 32" xfId="310" xr:uid="{C08018D9-9C20-4A3A-8D68-61032ACF360F}"/>
    <cellStyle name="40% - Accent1 32 2" xfId="3660" xr:uid="{1597AEA4-399B-4F7F-AD6C-92458689BF6F}"/>
    <cellStyle name="40% - Accent1 32 3" xfId="3661" xr:uid="{4A023AFA-7206-4510-A86E-7A73B49E5794}"/>
    <cellStyle name="40% - Accent1 32 4" xfId="3662" xr:uid="{BD42856E-37E7-4C54-9541-323A9DF067AA}"/>
    <cellStyle name="40% - Accent1 33" xfId="311" xr:uid="{8A293D8D-C8B5-47F4-A106-E38D777E81C0}"/>
    <cellStyle name="40% - Accent1 33 2" xfId="3663" xr:uid="{6161D65A-A34A-4BC8-9137-01C6B30758B6}"/>
    <cellStyle name="40% - Accent1 33 3" xfId="3664" xr:uid="{7B7D46AC-31B1-46AC-A74E-E4F49385FA0E}"/>
    <cellStyle name="40% - Accent1 33 4" xfId="3665" xr:uid="{90CF9A70-D097-4E6F-995A-79BAFB827134}"/>
    <cellStyle name="40% - Accent1 34" xfId="312" xr:uid="{F158118F-8948-4630-929F-F40A33867CEE}"/>
    <cellStyle name="40% - Accent1 34 2" xfId="3666" xr:uid="{DD71E51E-7886-4B4B-A5AC-A19B765F0A00}"/>
    <cellStyle name="40% - Accent1 34 3" xfId="3667" xr:uid="{CB59B7EF-B364-474F-B598-E39057117612}"/>
    <cellStyle name="40% - Accent1 34 4" xfId="3668" xr:uid="{AC31A4A1-6D6E-41DA-96E1-A3E83F1E7185}"/>
    <cellStyle name="40% - Accent1 35" xfId="313" xr:uid="{7222AE49-6424-4397-8223-94F917BE6C23}"/>
    <cellStyle name="40% - Accent1 35 2" xfId="3669" xr:uid="{DC3502EB-0679-441E-9DFE-7DA590967F82}"/>
    <cellStyle name="40% - Accent1 35 3" xfId="3670" xr:uid="{EB564124-9CCD-492A-A83A-8776EAA31C1F}"/>
    <cellStyle name="40% - Accent1 35 4" xfId="3671" xr:uid="{8E587AAC-83E3-4C9A-90B8-E2FC6985F364}"/>
    <cellStyle name="40% - Accent1 36" xfId="314" xr:uid="{252E7A27-8180-4D5F-8F3A-9835AACAF32B}"/>
    <cellStyle name="40% - Accent1 36 2" xfId="3672" xr:uid="{6EF12BD9-6292-44B1-9FEF-1353A11CDB5D}"/>
    <cellStyle name="40% - Accent1 36 3" xfId="3673" xr:uid="{2BEC9484-59B5-4A43-9B93-A994EBE01B8F}"/>
    <cellStyle name="40% - Accent1 36 4" xfId="3674" xr:uid="{2ABD6CA5-4377-4012-8BCE-B84E82785F31}"/>
    <cellStyle name="40% - Accent1 37" xfId="315" xr:uid="{B5AABEF2-0665-4F7F-8760-81F1CFC0FA8B}"/>
    <cellStyle name="40% - Accent1 37 2" xfId="3675" xr:uid="{46F88848-1FE4-4CB7-8EF6-89F25FB9A9C6}"/>
    <cellStyle name="40% - Accent1 37 3" xfId="3676" xr:uid="{29B968BE-15F2-4921-8D31-F881DF5948D1}"/>
    <cellStyle name="40% - Accent1 37 4" xfId="3677" xr:uid="{932F2937-521D-4051-AD01-760BD0239877}"/>
    <cellStyle name="40% - Accent1 38" xfId="316" xr:uid="{66800CA3-858F-4374-82EC-DFF9F8C8247F}"/>
    <cellStyle name="40% - Accent1 38 2" xfId="3678" xr:uid="{BB8DD8A8-5381-4FAA-9CB4-DD2B767B59C4}"/>
    <cellStyle name="40% - Accent1 38 3" xfId="3679" xr:uid="{1DBE1BF1-9ACB-44C2-95D3-B27B7FC1E52E}"/>
    <cellStyle name="40% - Accent1 38 4" xfId="3680" xr:uid="{FFA5CA5E-00E9-4310-9B0A-CEDFD8BF5329}"/>
    <cellStyle name="40% - Accent1 39" xfId="317" xr:uid="{37BA6B1B-941E-40DC-A69D-DC12CCCE838B}"/>
    <cellStyle name="40% - Accent1 39 2" xfId="3681" xr:uid="{794FF5BD-7EA7-477F-A3A9-C09E2968622D}"/>
    <cellStyle name="40% - Accent1 39 3" xfId="3682" xr:uid="{16005B0C-8A0A-4CF9-9D94-FC35DC2EBC01}"/>
    <cellStyle name="40% - Accent1 39 4" xfId="3683" xr:uid="{3B33F3D5-D64F-446E-A011-C8D038F76F51}"/>
    <cellStyle name="40% - Accent1 4" xfId="318" xr:uid="{3A5C247F-3DF8-4A96-B34D-A14793B8FE84}"/>
    <cellStyle name="40% - Accent1 4 2" xfId="319" xr:uid="{864D0BFD-009C-4969-B3E4-EC2C16FD6EB6}"/>
    <cellStyle name="40% - Accent1 4 2 2" xfId="3684" xr:uid="{0D411644-5D48-4364-AB17-3EF60323AEA6}"/>
    <cellStyle name="40% - Accent1 4 2 2 2" xfId="3685" xr:uid="{47E20E27-D57A-412E-BE9D-D512F85CA409}"/>
    <cellStyle name="40% - Accent1 4 2 3" xfId="3686" xr:uid="{250EDF61-67F3-4E37-A132-8B9596269835}"/>
    <cellStyle name="40% - Accent1 4 2 3 2" xfId="3687" xr:uid="{49052B37-2707-496C-B92B-41603CC7F411}"/>
    <cellStyle name="40% - Accent1 4 2 4" xfId="3688" xr:uid="{64245552-746F-42AB-BCD5-F49160ACBAFA}"/>
    <cellStyle name="40% - Accent1 4 3" xfId="1853" xr:uid="{81017B1D-7006-491A-B7AB-089423D7BFDC}"/>
    <cellStyle name="40% - Accent1 4 3 2" xfId="3689" xr:uid="{A82EBAE4-3790-4A2E-9AE7-2178C2201452}"/>
    <cellStyle name="40% - Accent1 4 3 3" xfId="3690" xr:uid="{7E551B7F-0E10-4EA0-BFED-31FCCFE93CAB}"/>
    <cellStyle name="40% - Accent1 4 3 4" xfId="3691" xr:uid="{EDCFD0DA-4DEB-4843-9FAB-553814723CF1}"/>
    <cellStyle name="40% - Accent1 4 4" xfId="3692" xr:uid="{BE533FAD-DDE5-4A15-BCC0-C1CBF3910110}"/>
    <cellStyle name="40% - Accent1 4 4 2" xfId="3693" xr:uid="{5BDF8FB2-032D-445F-A578-6CF807B53205}"/>
    <cellStyle name="40% - Accent1 4 5" xfId="3694" xr:uid="{D8D3E9B6-905B-4B34-973D-5F4CC29D0238}"/>
    <cellStyle name="40% - Accent1 4 5 2" xfId="3695" xr:uid="{6CD50DE4-66CA-48FA-AC89-D67991DACF44}"/>
    <cellStyle name="40% - Accent1 4 6" xfId="3696" xr:uid="{A31436AC-BE63-4E75-8831-11E3D5BCF738}"/>
    <cellStyle name="40% - Accent1 40" xfId="320" xr:uid="{B05889F7-B26E-4AED-A403-AC043AC8045B}"/>
    <cellStyle name="40% - Accent1 40 2" xfId="3697" xr:uid="{E2DD3C0B-0250-4642-A113-5BAC8C482826}"/>
    <cellStyle name="40% - Accent1 40 3" xfId="3698" xr:uid="{602D0A88-5FB3-4D25-859A-0C2770AB217D}"/>
    <cellStyle name="40% - Accent1 40 4" xfId="3699" xr:uid="{B2F2DF4B-659A-43A3-9D7C-C17E455DAB67}"/>
    <cellStyle name="40% - Accent1 5" xfId="321" xr:uid="{5102A971-913F-43AE-9B48-DFC0F8A44F7B}"/>
    <cellStyle name="40% - Accent1 5 2" xfId="1851" xr:uid="{EBB605D2-9D79-4480-BB5D-BA562830F742}"/>
    <cellStyle name="40% - Accent1 5 2 2" xfId="2387" xr:uid="{5863823B-A4E8-48F2-B55D-9A7A586DE986}"/>
    <cellStyle name="40% - Accent1 5 2 2 2" xfId="3700" xr:uid="{1A30CFCE-95AF-487C-A82D-F0C46E9ECDA4}"/>
    <cellStyle name="40% - Accent1 5 2 2 2 2" xfId="3701" xr:uid="{56B6BD9C-FECD-4FEF-9DCD-CD3FC8FE0C78}"/>
    <cellStyle name="40% - Accent1 5 2 2 3" xfId="3702" xr:uid="{D42A8EDA-DF70-4661-847B-B034EB428ABF}"/>
    <cellStyle name="40% - Accent1 5 2 2 3 2" xfId="3703" xr:uid="{436CDA3C-2D53-475B-808A-DAD8E2C8054D}"/>
    <cellStyle name="40% - Accent1 5 2 2 4" xfId="3704" xr:uid="{41B42EBE-AA46-4963-AA7F-CE9917568CB0}"/>
    <cellStyle name="40% - Accent1 5 2 3" xfId="3705" xr:uid="{4D250656-BC23-4BEA-9193-ECB8597299ED}"/>
    <cellStyle name="40% - Accent1 5 2 4" xfId="3706" xr:uid="{6351E957-065D-425D-9378-CDFD04724A3F}"/>
    <cellStyle name="40% - Accent1 5 2 5" xfId="3707" xr:uid="{79BBEC66-2DE4-40A7-8D79-952008B754B5}"/>
    <cellStyle name="40% - Accent1 5 3" xfId="3708" xr:uid="{216BF4CE-2180-4550-A887-AC1DF27821F1}"/>
    <cellStyle name="40% - Accent1 5 3 2" xfId="3709" xr:uid="{23A59DBC-F28B-481A-BCD7-5B13B1CB465B}"/>
    <cellStyle name="40% - Accent1 5 4" xfId="3710" xr:uid="{D40BC76B-3E09-4752-A4E0-9C698890601A}"/>
    <cellStyle name="40% - Accent1 5 4 2" xfId="3711" xr:uid="{C794570F-0640-470F-8A53-12FB5076B7F9}"/>
    <cellStyle name="40% - Accent1 5 5" xfId="3712" xr:uid="{63F37D9B-0204-42C9-985C-CC79D728152E}"/>
    <cellStyle name="40% - Accent1 6" xfId="322" xr:uid="{70529F6D-B23E-45C1-9775-3F59332EA871}"/>
    <cellStyle name="40% - Accent1 6 2" xfId="3713" xr:uid="{383B992D-86DC-4D9F-B499-4FE366611902}"/>
    <cellStyle name="40% - Accent1 6 3" xfId="3714" xr:uid="{38199512-6CE4-462C-94AF-201E05A35CA8}"/>
    <cellStyle name="40% - Accent1 6 4" xfId="3715" xr:uid="{FFCA861A-3BA9-4BF1-9D34-C1337967E6DD}"/>
    <cellStyle name="40% - Accent1 7" xfId="323" xr:uid="{47B5D424-E072-47F4-8636-0002F7D452E9}"/>
    <cellStyle name="40% - Accent1 7 2" xfId="3716" xr:uid="{55D947C2-286D-4428-8E39-DACEE3BB3C93}"/>
    <cellStyle name="40% - Accent1 7 3" xfId="3717" xr:uid="{E522EC89-EF4F-49EF-9DBA-2F3BD34FCAA3}"/>
    <cellStyle name="40% - Accent1 7 4" xfId="3718" xr:uid="{B93A03E5-8B1A-4883-ACC6-325C0D3925AA}"/>
    <cellStyle name="40% - Accent1 8" xfId="324" xr:uid="{8AE16330-9CBB-4908-91ED-141F60DDC28F}"/>
    <cellStyle name="40% - Accent1 8 2" xfId="3719" xr:uid="{945A9CB3-4AFD-4847-85B8-9FA9098B67CB}"/>
    <cellStyle name="40% - Accent1 8 3" xfId="3720" xr:uid="{6DC0EEA4-B683-4AAE-A822-1E35E93DF450}"/>
    <cellStyle name="40% - Accent1 8 4" xfId="3721" xr:uid="{2DC3F3D0-D826-4DC6-9C8A-858CFBCE8C24}"/>
    <cellStyle name="40% - Accent1 9" xfId="325" xr:uid="{182453A6-2B8D-4F7A-A5EA-DFFDAEFDBC1D}"/>
    <cellStyle name="40% - Accent1 9 2" xfId="3722" xr:uid="{303B1FE8-1A91-4659-9A78-019F78679312}"/>
    <cellStyle name="40% - Accent1 9 3" xfId="3723" xr:uid="{21E6A692-17CD-4EC3-A639-794D4CF19DE5}"/>
    <cellStyle name="40% - Accent1 9 4" xfId="3724" xr:uid="{EEB7CB12-EE61-4A08-8B09-8930B72586C7}"/>
    <cellStyle name="40% - Accent2 10" xfId="326" xr:uid="{9246DFD6-B69F-49C2-84DB-9AA4C3BA3423}"/>
    <cellStyle name="40% - Accent2 10 2" xfId="3725" xr:uid="{4E9A00EC-5B72-4A47-A6F6-9E563D03FC5C}"/>
    <cellStyle name="40% - Accent2 10 3" xfId="3726" xr:uid="{D9EC2A34-3AC0-492F-9D3C-34D2314D37CF}"/>
    <cellStyle name="40% - Accent2 10 4" xfId="3727" xr:uid="{28BF24E2-6963-42A1-B48F-85C378405B24}"/>
    <cellStyle name="40% - Accent2 11" xfId="327" xr:uid="{12C478F8-33D9-41C0-9729-F9C400901AA5}"/>
    <cellStyle name="40% - Accent2 11 2" xfId="3728" xr:uid="{8F211AEC-E46C-4DDE-BCA7-D274C3C14254}"/>
    <cellStyle name="40% - Accent2 11 3" xfId="3729" xr:uid="{BC0A4B5D-AA1B-4956-B55F-B528ECEEBCD9}"/>
    <cellStyle name="40% - Accent2 11 4" xfId="3730" xr:uid="{947CFAA9-2BEA-4F92-9D7E-2A255EAE1B2B}"/>
    <cellStyle name="40% - Accent2 12" xfId="328" xr:uid="{E814BB49-C318-4905-8FDD-F0F9AE835B65}"/>
    <cellStyle name="40% - Accent2 12 2" xfId="3731" xr:uid="{3FAFEA5E-02F6-4F4B-83A5-CB5E244150B2}"/>
    <cellStyle name="40% - Accent2 12 3" xfId="3732" xr:uid="{CCE96CFA-C8D9-4104-94FF-AA8D95FCB289}"/>
    <cellStyle name="40% - Accent2 12 4" xfId="3733" xr:uid="{CE3600A7-425E-4E40-B3D4-9122F469A049}"/>
    <cellStyle name="40% - Accent2 13" xfId="329" xr:uid="{4254AB3B-C31F-4E20-87E0-00407257BC86}"/>
    <cellStyle name="40% - Accent2 13 2" xfId="3734" xr:uid="{441DF185-500A-4094-A4AE-4A2AF497AC88}"/>
    <cellStyle name="40% - Accent2 13 3" xfId="3735" xr:uid="{80A146F9-6684-4E25-836E-C38F33C88DAE}"/>
    <cellStyle name="40% - Accent2 13 4" xfId="3736" xr:uid="{14C2F315-2149-4C36-AECC-3BC131F373FE}"/>
    <cellStyle name="40% - Accent2 14" xfId="330" xr:uid="{7E061855-36F3-4BE5-ABAE-E63EE2A049DE}"/>
    <cellStyle name="40% - Accent2 14 2" xfId="3737" xr:uid="{FF81F7DB-C63A-4F10-8CC4-0CABE93D862B}"/>
    <cellStyle name="40% - Accent2 14 3" xfId="3738" xr:uid="{066BD609-AC9A-4BC5-8111-A887F353F8E6}"/>
    <cellStyle name="40% - Accent2 14 4" xfId="3739" xr:uid="{5A2CADD5-DA44-482E-A209-BAF1BDBF3171}"/>
    <cellStyle name="40% - Accent2 15" xfId="331" xr:uid="{27B0FBD1-C142-4787-867A-AFF36C453D29}"/>
    <cellStyle name="40% - Accent2 15 2" xfId="3740" xr:uid="{F359C803-7F8F-42F3-8719-52A74510F220}"/>
    <cellStyle name="40% - Accent2 15 3" xfId="3741" xr:uid="{1DCF123D-645D-46DD-A095-3E9D58A21D37}"/>
    <cellStyle name="40% - Accent2 15 4" xfId="3742" xr:uid="{E9E1D139-CDA7-496B-BAE5-D58C00E4FF2B}"/>
    <cellStyle name="40% - Accent2 16" xfId="332" xr:uid="{F86A7705-009E-4185-9FED-D86B2118FFE9}"/>
    <cellStyle name="40% - Accent2 16 2" xfId="3743" xr:uid="{816FAA45-E8C9-4BA2-8649-4E1592AF0402}"/>
    <cellStyle name="40% - Accent2 16 3" xfId="3744" xr:uid="{29CDFF75-1E25-4511-BAF2-77FD22493888}"/>
    <cellStyle name="40% - Accent2 16 4" xfId="3745" xr:uid="{391C4B0D-05B6-43A1-801C-02E87E773947}"/>
    <cellStyle name="40% - Accent2 17" xfId="333" xr:uid="{CC1E843E-8671-4FB8-B0EA-2704EC37878B}"/>
    <cellStyle name="40% - Accent2 17 2" xfId="3746" xr:uid="{0EF86FE6-F121-4F0E-99FD-1797F4836D78}"/>
    <cellStyle name="40% - Accent2 17 3" xfId="3747" xr:uid="{95A1A088-EF06-4B6D-98E7-A772E4649CF3}"/>
    <cellStyle name="40% - Accent2 17 4" xfId="3748" xr:uid="{067BA831-265A-47D9-A771-323019B0ABF1}"/>
    <cellStyle name="40% - Accent2 18" xfId="334" xr:uid="{A81D080E-94CF-40B2-B9B0-D34A44F6C9EE}"/>
    <cellStyle name="40% - Accent2 18 2" xfId="3749" xr:uid="{85D97D00-8E79-4390-9C53-FB347057CC70}"/>
    <cellStyle name="40% - Accent2 18 3" xfId="3750" xr:uid="{8496B151-79F9-477F-B0A3-539C30542C63}"/>
    <cellStyle name="40% - Accent2 18 4" xfId="3751" xr:uid="{876401A2-372A-449F-A05C-AC7BAF611A51}"/>
    <cellStyle name="40% - Accent2 19" xfId="335" xr:uid="{1706B69D-4946-4437-B695-DA706C967051}"/>
    <cellStyle name="40% - Accent2 19 2" xfId="3752" xr:uid="{2E483D81-2688-4E99-94D3-F2990D7F3B44}"/>
    <cellStyle name="40% - Accent2 19 3" xfId="3753" xr:uid="{F0CA5BCE-C561-4CAA-9663-0B1CF8A5DAD2}"/>
    <cellStyle name="40% - Accent2 19 4" xfId="3754" xr:uid="{D7E78885-1A18-4633-A21E-A7BE3663AA2B}"/>
    <cellStyle name="40% - Accent2 2" xfId="336" xr:uid="{9A9A9F04-845E-473F-BD42-9036AEC62B4D}"/>
    <cellStyle name="40% - Accent2 2 2" xfId="337" xr:uid="{72A2E1E4-36D0-481F-B9DF-23338AB9751E}"/>
    <cellStyle name="40% - Accent2 2 2 2" xfId="2389" xr:uid="{DD779AAE-A57B-4F89-A251-3D12ADFBD2DF}"/>
    <cellStyle name="40% - Accent2 2 2 2 2" xfId="3755" xr:uid="{CBCB08A2-59C7-4FAB-B8FA-95F4D67C893C}"/>
    <cellStyle name="40% - Accent2 2 2 2 3" xfId="3756" xr:uid="{E2FCEE46-66AE-4217-9511-EB92C9F58276}"/>
    <cellStyle name="40% - Accent2 2 2 2 4" xfId="3757" xr:uid="{939F9EDA-2C75-4310-9371-E08F9C383854}"/>
    <cellStyle name="40% - Accent2 2 2 3" xfId="2388" xr:uid="{4D6F750A-77ED-4C5C-880C-50F22196C400}"/>
    <cellStyle name="40% - Accent2 2 2 3 2" xfId="3758" xr:uid="{319005BD-F317-4827-A262-2C6F5387C568}"/>
    <cellStyle name="40% - Accent2 2 2 3 2 2" xfId="3759" xr:uid="{BE647190-389F-47B4-BFA4-FCF5D7C344E0}"/>
    <cellStyle name="40% - Accent2 2 2 3 3" xfId="3760" xr:uid="{8E4FC797-9F71-4BBE-B5AC-0B307D9F24D1}"/>
    <cellStyle name="40% - Accent2 2 2 3 3 2" xfId="3761" xr:uid="{6548F55D-DE96-4888-AE69-0BBA20A9F8BF}"/>
    <cellStyle name="40% - Accent2 2 2 3 4" xfId="3762" xr:uid="{5CE7E88D-4A4D-4D7B-A6E4-730A720D5DDD}"/>
    <cellStyle name="40% - Accent2 2 2 4" xfId="3763" xr:uid="{64A01235-6B2E-441C-80C6-9A630229BA13}"/>
    <cellStyle name="40% - Accent2 2 2 5" xfId="3764" xr:uid="{AC976E0D-274F-49BF-940E-3B8C311DE682}"/>
    <cellStyle name="40% - Accent2 2 2 6" xfId="3765" xr:uid="{AA06EC53-4AD8-4773-901E-2E83A74D9193}"/>
    <cellStyle name="40% - Accent2 2 3" xfId="338" xr:uid="{5F65C890-F820-451E-B5FC-C017028B67BD}"/>
    <cellStyle name="40% - Accent2 2 3 2" xfId="3766" xr:uid="{E2F65731-A5EB-4442-B4EB-DD3F9B54AFC3}"/>
    <cellStyle name="40% - Accent2 2 3 2 2" xfId="3767" xr:uid="{F8EAAF63-07F7-4672-9D7A-C1CCF2EABCBE}"/>
    <cellStyle name="40% - Accent2 2 3 3" xfId="3768" xr:uid="{EDE9A67C-7A88-42CF-BCB0-687F3CF559BE}"/>
    <cellStyle name="40% - Accent2 2 3 3 2" xfId="3769" xr:uid="{EE76C722-C0F2-435F-AFE0-BAEA1FD1DA0A}"/>
    <cellStyle name="40% - Accent2 2 3 4" xfId="3770" xr:uid="{F76FC22F-CB39-452C-8316-B28E681C743C}"/>
    <cellStyle name="40% - Accent2 2 4" xfId="3771" xr:uid="{AB7A7A1A-6D45-4207-9D74-A6674B0D0AB9}"/>
    <cellStyle name="40% - Accent2 2 4 2" xfId="3772" xr:uid="{B2D0DB02-787D-4941-A4AB-3D1A27434859}"/>
    <cellStyle name="40% - Accent2 2 5" xfId="3773" xr:uid="{A739B4C6-910E-4D60-B61A-DFC31B5C923D}"/>
    <cellStyle name="40% - Accent2 2 5 2" xfId="3774" xr:uid="{9599D734-5AE2-4F2E-ABB8-73B487B90BC4}"/>
    <cellStyle name="40% - Accent2 2 6" xfId="3775" xr:uid="{975190FA-BF40-4728-B0A6-95410B8A7FBE}"/>
    <cellStyle name="40% - Accent2 20" xfId="339" xr:uid="{FE83EB7C-2737-4A15-9775-8DD5AEA03265}"/>
    <cellStyle name="40% - Accent2 20 2" xfId="3776" xr:uid="{436A5A09-EE1F-4042-99BC-634C955ED9DC}"/>
    <cellStyle name="40% - Accent2 20 3" xfId="3777" xr:uid="{62E7D66E-F2A0-4E83-BC4B-2E5443517D9C}"/>
    <cellStyle name="40% - Accent2 20 4" xfId="3778" xr:uid="{4F4607EA-556F-4518-9BDB-E4A5AD455BA9}"/>
    <cellStyle name="40% - Accent2 21" xfId="340" xr:uid="{D6C45F4E-F675-4E79-AA7C-14B6C8DA4EBF}"/>
    <cellStyle name="40% - Accent2 21 2" xfId="3779" xr:uid="{1E87BE9D-F45A-49B9-A4E1-97F888B56B0E}"/>
    <cellStyle name="40% - Accent2 21 3" xfId="3780" xr:uid="{D622B9AA-BDDF-4BCB-A10B-7A4B2B893613}"/>
    <cellStyle name="40% - Accent2 21 4" xfId="3781" xr:uid="{D48A9E2B-1E86-41F6-B4E4-68DA4430C74F}"/>
    <cellStyle name="40% - Accent2 22" xfId="341" xr:uid="{876DCA38-BAE8-4EF6-8905-6E31CBB64DF8}"/>
    <cellStyle name="40% - Accent2 22 2" xfId="3782" xr:uid="{2D2A507B-F3A1-4A2F-A0DA-60FCA486C8CB}"/>
    <cellStyle name="40% - Accent2 22 3" xfId="3783" xr:uid="{BF0AC2A8-C398-4DC5-922C-A904D191DB2D}"/>
    <cellStyle name="40% - Accent2 22 4" xfId="3784" xr:uid="{8FF857F8-CE8F-4BFE-BBB1-1636BF7EC812}"/>
    <cellStyle name="40% - Accent2 23" xfId="342" xr:uid="{9F322B0D-0F5E-4577-A756-78ACA6D70A8A}"/>
    <cellStyle name="40% - Accent2 23 2" xfId="3785" xr:uid="{F4BD7C07-D0E6-441B-ABB7-969EB73D559E}"/>
    <cellStyle name="40% - Accent2 23 3" xfId="3786" xr:uid="{7A529225-C0EF-4C78-830B-691EC1A5BB7C}"/>
    <cellStyle name="40% - Accent2 23 4" xfId="3787" xr:uid="{BFDAB592-E1AB-4FE5-A50D-CDBF4AB16372}"/>
    <cellStyle name="40% - Accent2 24" xfId="343" xr:uid="{B57014B0-5616-4B28-9CA8-F05F86AEAE55}"/>
    <cellStyle name="40% - Accent2 24 2" xfId="3788" xr:uid="{FCD63EB4-6843-4390-BF19-FE7C55AD8AC5}"/>
    <cellStyle name="40% - Accent2 24 3" xfId="3789" xr:uid="{DAEF7F82-0AD3-4986-ACB0-0FE8AB7331EA}"/>
    <cellStyle name="40% - Accent2 24 4" xfId="3790" xr:uid="{BC9F0CC9-31FB-4926-924F-E5695C12D6BD}"/>
    <cellStyle name="40% - Accent2 25" xfId="344" xr:uid="{9FB78EA9-4923-4E2A-8D30-70014A461AFF}"/>
    <cellStyle name="40% - Accent2 25 2" xfId="3791" xr:uid="{F15FBB0A-FA67-4839-AAAA-7D794E330E36}"/>
    <cellStyle name="40% - Accent2 25 3" xfId="3792" xr:uid="{8CC8CE73-EF14-49DA-8FAA-636E1927F1D8}"/>
    <cellStyle name="40% - Accent2 25 4" xfId="3793" xr:uid="{EC4906E0-7BE9-41C9-8B9D-71BF8E85624B}"/>
    <cellStyle name="40% - Accent2 26" xfId="345" xr:uid="{847087CD-D784-44F1-97C8-A4E487EC74F5}"/>
    <cellStyle name="40% - Accent2 26 2" xfId="3794" xr:uid="{3659509A-FD0A-4B4E-8066-30893E22C92A}"/>
    <cellStyle name="40% - Accent2 26 3" xfId="3795" xr:uid="{DD23FE26-7484-4D81-A905-D72777C4EBF0}"/>
    <cellStyle name="40% - Accent2 26 4" xfId="3796" xr:uid="{4C85B480-CB28-4F43-8092-DDB08D235E52}"/>
    <cellStyle name="40% - Accent2 27" xfId="346" xr:uid="{4B5123AD-A5E1-45C6-AEE5-2EE3CB40FE9B}"/>
    <cellStyle name="40% - Accent2 27 2" xfId="3797" xr:uid="{6A75B190-2E3D-4607-BCF1-67662FFC1DD5}"/>
    <cellStyle name="40% - Accent2 27 3" xfId="3798" xr:uid="{4D6550D0-546A-4229-895C-DF1846DD8C56}"/>
    <cellStyle name="40% - Accent2 27 4" xfId="3799" xr:uid="{2EFBB1F2-BF96-40C7-9027-D530AD79F431}"/>
    <cellStyle name="40% - Accent2 28" xfId="347" xr:uid="{19177A49-5D13-4178-AA95-0D0C8C9C20AE}"/>
    <cellStyle name="40% - Accent2 28 2" xfId="3800" xr:uid="{9DA977F8-C326-4383-BDF7-79B3661B271F}"/>
    <cellStyle name="40% - Accent2 28 3" xfId="3801" xr:uid="{A1FC01F1-9F5D-4A3D-999B-E68B70C27FC7}"/>
    <cellStyle name="40% - Accent2 28 4" xfId="3802" xr:uid="{BA545AA7-77AF-446E-8C16-0F09D64BC9BB}"/>
    <cellStyle name="40% - Accent2 29" xfId="348" xr:uid="{5A90B045-D01A-4561-9737-D8AA4ABC091F}"/>
    <cellStyle name="40% - Accent2 29 2" xfId="3803" xr:uid="{80CC8AAF-607B-4808-B7E8-45A0E3F0F2CB}"/>
    <cellStyle name="40% - Accent2 29 3" xfId="3804" xr:uid="{EA0FA362-69F7-42D4-A840-9E171810CD22}"/>
    <cellStyle name="40% - Accent2 29 4" xfId="3805" xr:uid="{14B77029-F6A6-421A-AF1C-D29C3D760271}"/>
    <cellStyle name="40% - Accent2 3" xfId="349" xr:uid="{91FB8828-49B2-41F9-A4C1-021212B06B91}"/>
    <cellStyle name="40% - Accent2 3 2" xfId="350" xr:uid="{1E0B8473-2F2A-4B00-A5D4-8F24D6E212F0}"/>
    <cellStyle name="40% - Accent2 3 2 2" xfId="3806" xr:uid="{BCDFCF80-8789-4610-8F92-4F5DA7FBF112}"/>
    <cellStyle name="40% - Accent2 3 2 2 2" xfId="3807" xr:uid="{A19B2E07-63BE-4E43-AA9A-AF8BE1E8B29B}"/>
    <cellStyle name="40% - Accent2 3 2 3" xfId="3808" xr:uid="{87FEC7A4-783D-4245-AA7F-2387BB8E5E46}"/>
    <cellStyle name="40% - Accent2 3 2 3 2" xfId="3809" xr:uid="{A01D7EDB-3CCB-4AC0-96EC-547763B4FFAA}"/>
    <cellStyle name="40% - Accent2 3 2 4" xfId="3810" xr:uid="{ADF4865D-0438-4C2D-9C57-A0DE7ACCAA34}"/>
    <cellStyle name="40% - Accent2 3 3" xfId="1855" xr:uid="{D06E2EED-CABF-45A0-AE58-F4894C032DC4}"/>
    <cellStyle name="40% - Accent2 3 3 2" xfId="3811" xr:uid="{44EB731D-F072-4C7B-B2D0-588642B2923E}"/>
    <cellStyle name="40% - Accent2 3 3 3" xfId="3812" xr:uid="{FD14083D-242A-447B-B11D-B370F727A3F2}"/>
    <cellStyle name="40% - Accent2 3 3 4" xfId="3813" xr:uid="{F1B68AEB-A405-4461-B639-2336F815D84E}"/>
    <cellStyle name="40% - Accent2 3 4" xfId="3814" xr:uid="{7431FF40-0FB0-4735-AE93-8B86D646734E}"/>
    <cellStyle name="40% - Accent2 3 4 2" xfId="3815" xr:uid="{55EC6EDB-EF9C-46E3-8836-4C4B377A5486}"/>
    <cellStyle name="40% - Accent2 3 5" xfId="3816" xr:uid="{188126EE-08BC-432B-B279-345B98458220}"/>
    <cellStyle name="40% - Accent2 3 5 2" xfId="3817" xr:uid="{836CE6D3-BB49-408A-AC12-FD4BDB45A4C1}"/>
    <cellStyle name="40% - Accent2 3 6" xfId="3818" xr:uid="{B6C1DC3E-ED43-4F60-9D9C-8A8B0DD749E4}"/>
    <cellStyle name="40% - Accent2 30" xfId="351" xr:uid="{F10A3502-225D-47D9-9391-6FEBA1F7C843}"/>
    <cellStyle name="40% - Accent2 30 2" xfId="3819" xr:uid="{6D36A168-4D4F-4CAD-BC5D-018052538613}"/>
    <cellStyle name="40% - Accent2 30 3" xfId="3820" xr:uid="{C2D9CEB1-523F-4786-B579-2B3DFD9C3E19}"/>
    <cellStyle name="40% - Accent2 30 4" xfId="3821" xr:uid="{ACE2E33C-E5EE-42B9-A11B-AC276118CA85}"/>
    <cellStyle name="40% - Accent2 31" xfId="352" xr:uid="{82EB3AE6-0EE6-4EAD-A11A-2547D551D043}"/>
    <cellStyle name="40% - Accent2 31 2" xfId="3822" xr:uid="{172DC487-3075-4C86-953D-EED0D6CBB161}"/>
    <cellStyle name="40% - Accent2 31 3" xfId="3823" xr:uid="{EAC9E580-DB2E-4DFD-AB3D-C83BEE36BEC5}"/>
    <cellStyle name="40% - Accent2 31 4" xfId="3824" xr:uid="{3E11A698-6110-4F71-95BC-C0E5824B7C53}"/>
    <cellStyle name="40% - Accent2 32" xfId="353" xr:uid="{7FDE6096-F170-43B1-BCF3-12EE0D311B28}"/>
    <cellStyle name="40% - Accent2 32 2" xfId="3825" xr:uid="{CFE94717-10F8-44B7-A4DB-9E7D88E70FD3}"/>
    <cellStyle name="40% - Accent2 32 3" xfId="3826" xr:uid="{352781AD-9F76-4A08-913E-7767660723C9}"/>
    <cellStyle name="40% - Accent2 32 4" xfId="3827" xr:uid="{E4F59852-600F-4C33-B317-0400D2AA3CA7}"/>
    <cellStyle name="40% - Accent2 33" xfId="354" xr:uid="{FD73D77F-E7CE-4639-88C0-A0E4637B2114}"/>
    <cellStyle name="40% - Accent2 33 2" xfId="3828" xr:uid="{47ADB40B-029E-4644-B2A3-90C8308A33B9}"/>
    <cellStyle name="40% - Accent2 33 3" xfId="3829" xr:uid="{449113D1-6A36-48B2-A5F6-D6C726670F41}"/>
    <cellStyle name="40% - Accent2 33 4" xfId="3830" xr:uid="{EA861829-C10B-4F86-9577-2B1BEBDF25C1}"/>
    <cellStyle name="40% - Accent2 34" xfId="355" xr:uid="{13D9E9F7-7D6A-4D77-AA52-38FB0EFB992A}"/>
    <cellStyle name="40% - Accent2 34 2" xfId="3831" xr:uid="{B84944D8-989B-48FF-96FD-83CA659B2B01}"/>
    <cellStyle name="40% - Accent2 34 3" xfId="3832" xr:uid="{6771C3F6-B51C-426C-B213-65BA97336F68}"/>
    <cellStyle name="40% - Accent2 34 4" xfId="3833" xr:uid="{54AB04AD-34D4-4DC6-AD83-33D224673254}"/>
    <cellStyle name="40% - Accent2 35" xfId="356" xr:uid="{1A1C51E8-1811-4C7E-90F4-B572601BBBD2}"/>
    <cellStyle name="40% - Accent2 35 2" xfId="3834" xr:uid="{3FB0E7A1-F7CD-4DF2-A4AA-49251DA6CBD4}"/>
    <cellStyle name="40% - Accent2 35 3" xfId="3835" xr:uid="{95B22132-6ECC-45E5-8296-5D87A963E45C}"/>
    <cellStyle name="40% - Accent2 35 4" xfId="3836" xr:uid="{FAF0E1A9-BE64-4BFB-9038-EC5B0E48A184}"/>
    <cellStyle name="40% - Accent2 36" xfId="357" xr:uid="{A89D379B-C037-4E9B-A15E-F6FB92D83523}"/>
    <cellStyle name="40% - Accent2 36 2" xfId="3837" xr:uid="{75BC8B84-3641-452C-AD0F-5A33269D27E9}"/>
    <cellStyle name="40% - Accent2 36 3" xfId="3838" xr:uid="{063404CC-3BF1-42FB-8B7E-BAD7633E722E}"/>
    <cellStyle name="40% - Accent2 36 4" xfId="3839" xr:uid="{168851AC-46EA-4638-A92C-EECE9B8BFAC7}"/>
    <cellStyle name="40% - Accent2 37" xfId="358" xr:uid="{2C86D965-294C-4841-A3E1-4252093AE8F6}"/>
    <cellStyle name="40% - Accent2 37 2" xfId="3840" xr:uid="{3D2732BD-7B18-4993-A779-F5919A4FCBC8}"/>
    <cellStyle name="40% - Accent2 37 3" xfId="3841" xr:uid="{6ED120B0-8390-4B57-9CD8-7674673F16CF}"/>
    <cellStyle name="40% - Accent2 37 4" xfId="3842" xr:uid="{C34C6755-3479-4B4F-B448-E09EC79C8B7F}"/>
    <cellStyle name="40% - Accent2 38" xfId="359" xr:uid="{EAF92A0A-8CCF-454F-B38B-8F1CB0B9C99F}"/>
    <cellStyle name="40% - Accent2 38 2" xfId="3843" xr:uid="{E051E5FC-9A41-4964-A1D5-390F10F5DFC1}"/>
    <cellStyle name="40% - Accent2 38 3" xfId="3844" xr:uid="{CF2F2536-F885-40B3-813B-E2FE2724B73D}"/>
    <cellStyle name="40% - Accent2 38 4" xfId="3845" xr:uid="{5E2B57C7-3E5C-4FE3-B0A3-8731CD785ED0}"/>
    <cellStyle name="40% - Accent2 39" xfId="360" xr:uid="{E59B8243-5E5A-40F1-92FB-0BEE210A01F8}"/>
    <cellStyle name="40% - Accent2 39 2" xfId="3846" xr:uid="{C9783A99-D589-430B-8290-1424BE4CB11E}"/>
    <cellStyle name="40% - Accent2 39 3" xfId="3847" xr:uid="{2082007E-E8D6-45DC-968D-244AB8E89371}"/>
    <cellStyle name="40% - Accent2 39 4" xfId="3848" xr:uid="{187CCFA0-2797-4013-A6D7-9279ECBABE5D}"/>
    <cellStyle name="40% - Accent2 4" xfId="361" xr:uid="{4F3687DB-A35E-4BE9-A23B-DE3A5A89EAD9}"/>
    <cellStyle name="40% - Accent2 4 2" xfId="362" xr:uid="{2BA9AB3B-7EBB-44F4-ABEC-4242CAEEC462}"/>
    <cellStyle name="40% - Accent2 4 2 2" xfId="3849" xr:uid="{94454D06-1A72-4AF8-8750-C55AF1A6F8F1}"/>
    <cellStyle name="40% - Accent2 4 2 2 2" xfId="3850" xr:uid="{89AF55D6-EA97-41DB-BE4E-3CFF96FCE32D}"/>
    <cellStyle name="40% - Accent2 4 2 3" xfId="3851" xr:uid="{067BF843-E5B4-43EB-9114-F8C345C3E6F5}"/>
    <cellStyle name="40% - Accent2 4 2 3 2" xfId="3852" xr:uid="{74880956-2701-49EA-9BCD-8235591B702D}"/>
    <cellStyle name="40% - Accent2 4 2 4" xfId="3853" xr:uid="{7DF9DE4E-1455-4C77-8402-705CA3E3ADE5}"/>
    <cellStyle name="40% - Accent2 4 3" xfId="1856" xr:uid="{FD889F0B-727E-4282-948D-2F4F08FB3A6E}"/>
    <cellStyle name="40% - Accent2 4 3 2" xfId="3854" xr:uid="{95C16F73-F8F7-4460-89F4-7A88D5A77E61}"/>
    <cellStyle name="40% - Accent2 4 3 3" xfId="3855" xr:uid="{B11111DF-FEBB-48F9-92BB-DEE2B38E6429}"/>
    <cellStyle name="40% - Accent2 4 3 4" xfId="3856" xr:uid="{25F2AA74-3413-4DF2-9940-0FBC96B8D342}"/>
    <cellStyle name="40% - Accent2 4 4" xfId="3857" xr:uid="{708DCB61-A5C0-4F82-A4F6-684FD1067966}"/>
    <cellStyle name="40% - Accent2 4 4 2" xfId="3858" xr:uid="{F67F9E85-04DF-4C42-B927-4CC59FAC2FE0}"/>
    <cellStyle name="40% - Accent2 4 5" xfId="3859" xr:uid="{FBA588BE-C6AC-487F-926E-C235994A4ED5}"/>
    <cellStyle name="40% - Accent2 4 5 2" xfId="3860" xr:uid="{C03B6B1B-2F3D-4078-BBE4-D90E528D7A04}"/>
    <cellStyle name="40% - Accent2 4 6" xfId="3861" xr:uid="{A924286F-5659-435D-9970-AD662C617F79}"/>
    <cellStyle name="40% - Accent2 40" xfId="363" xr:uid="{02B89E56-94C3-48B7-8006-A66B219CF5DA}"/>
    <cellStyle name="40% - Accent2 40 2" xfId="3862" xr:uid="{4749AC9A-B80D-4360-BDEE-92A93F3C8B4F}"/>
    <cellStyle name="40% - Accent2 40 3" xfId="3863" xr:uid="{EBB6E302-4941-425A-B7DD-69E77A4DC9A1}"/>
    <cellStyle name="40% - Accent2 40 4" xfId="3864" xr:uid="{174E3A60-77F6-4F8A-B076-B822D9947129}"/>
    <cellStyle name="40% - Accent2 5" xfId="364" xr:uid="{A7C8A129-76AD-46EF-956D-FAFF763A2D44}"/>
    <cellStyle name="40% - Accent2 5 2" xfId="1854" xr:uid="{BD83E523-12AC-4DFD-8001-8943A509B965}"/>
    <cellStyle name="40% - Accent2 5 2 2" xfId="2390" xr:uid="{EDD9B6A3-46FA-4BCD-9262-04BCE5AA3690}"/>
    <cellStyle name="40% - Accent2 5 2 2 2" xfId="3865" xr:uid="{90F40362-8DD9-4A3B-A576-0B9A5D605299}"/>
    <cellStyle name="40% - Accent2 5 2 2 2 2" xfId="3866" xr:uid="{9B9EFB5B-7C2D-4328-BE0B-EA14D5F647B4}"/>
    <cellStyle name="40% - Accent2 5 2 2 3" xfId="3867" xr:uid="{2C0653E6-EF58-49E0-92DA-7A6FC9CFEC5C}"/>
    <cellStyle name="40% - Accent2 5 2 2 3 2" xfId="3868" xr:uid="{72E4919E-593F-4674-93D1-B95AD3F580E9}"/>
    <cellStyle name="40% - Accent2 5 2 2 4" xfId="3869" xr:uid="{FD200CCC-9807-4CCA-89EE-31E0DC6E64B1}"/>
    <cellStyle name="40% - Accent2 5 2 3" xfId="3870" xr:uid="{08AD1A74-1FE7-431C-A166-7D5C886663F2}"/>
    <cellStyle name="40% - Accent2 5 2 4" xfId="3871" xr:uid="{82D982EA-8D97-4157-93BB-32D7E87BC0E0}"/>
    <cellStyle name="40% - Accent2 5 2 5" xfId="3872" xr:uid="{9943BC69-517A-43F2-91B4-0F687951112E}"/>
    <cellStyle name="40% - Accent2 5 3" xfId="3873" xr:uid="{E2BF5E93-A28B-4F29-9177-4B385EE790DB}"/>
    <cellStyle name="40% - Accent2 5 3 2" xfId="3874" xr:uid="{466D895D-AF4F-4ECE-B909-40C910308F84}"/>
    <cellStyle name="40% - Accent2 5 4" xfId="3875" xr:uid="{88492E5E-4D08-41F7-B645-46DBA39C9CCB}"/>
    <cellStyle name="40% - Accent2 5 4 2" xfId="3876" xr:uid="{9E3EEFEA-F0A9-4476-ADBB-0A76DCC47EA3}"/>
    <cellStyle name="40% - Accent2 5 5" xfId="3877" xr:uid="{202CE4DC-8EED-4BF3-B544-06D7945B681A}"/>
    <cellStyle name="40% - Accent2 6" xfId="365" xr:uid="{6AE1F5A7-8F9E-44A1-AD2B-86F7458054D7}"/>
    <cellStyle name="40% - Accent2 6 2" xfId="3878" xr:uid="{9964F228-2ED0-4F41-BD12-8851F0D817AB}"/>
    <cellStyle name="40% - Accent2 6 3" xfId="3879" xr:uid="{0BC7D6A5-DA59-4966-820C-412BE97084E9}"/>
    <cellStyle name="40% - Accent2 6 4" xfId="3880" xr:uid="{7C5BA7AD-58DB-4330-8A05-0E1A2E916A0D}"/>
    <cellStyle name="40% - Accent2 7" xfId="366" xr:uid="{F012B4B2-7D99-43FE-8DAF-F30B79CE45B6}"/>
    <cellStyle name="40% - Accent2 7 2" xfId="3881" xr:uid="{8D4C8337-C08C-4B09-BFA2-89124BB88CE3}"/>
    <cellStyle name="40% - Accent2 7 3" xfId="3882" xr:uid="{255E2626-7D4C-4716-AA7E-224DED34A0E0}"/>
    <cellStyle name="40% - Accent2 7 4" xfId="3883" xr:uid="{87CF293B-929E-4AA0-95D6-9E755138AA7F}"/>
    <cellStyle name="40% - Accent2 8" xfId="367" xr:uid="{F80C72DA-EB54-4D1D-9822-8DC20E27548A}"/>
    <cellStyle name="40% - Accent2 8 2" xfId="3884" xr:uid="{0AC6E92B-7EF4-402B-BE46-69B49D95B301}"/>
    <cellStyle name="40% - Accent2 8 3" xfId="3885" xr:uid="{B04788AF-2738-4B53-975D-D5620FC0A52F}"/>
    <cellStyle name="40% - Accent2 8 4" xfId="3886" xr:uid="{69EB774F-2D20-49A0-858A-EEF7AC88FF28}"/>
    <cellStyle name="40% - Accent2 9" xfId="368" xr:uid="{FC916AF2-50FA-4ECE-AB71-F82664041A26}"/>
    <cellStyle name="40% - Accent2 9 2" xfId="3887" xr:uid="{2E8EB87D-A287-443F-AC72-211C921E3C92}"/>
    <cellStyle name="40% - Accent2 9 3" xfId="3888" xr:uid="{B0B1BEBB-E9D8-4356-8D8C-7B16B240C5D4}"/>
    <cellStyle name="40% - Accent2 9 4" xfId="3889" xr:uid="{7E744C6B-E525-4555-901E-F367D3D362E3}"/>
    <cellStyle name="40% - Accent3 10" xfId="369" xr:uid="{11CA927E-2391-4D2C-84C3-020114B5BAA6}"/>
    <cellStyle name="40% - Accent3 10 2" xfId="3890" xr:uid="{2D3E102B-932D-4D2E-A494-82772C4693D4}"/>
    <cellStyle name="40% - Accent3 10 3" xfId="3891" xr:uid="{F5641FDF-D2B6-4081-813F-4D9622CD4F76}"/>
    <cellStyle name="40% - Accent3 10 4" xfId="3892" xr:uid="{725E2B70-40C7-49CC-9A8A-9DA56CECD134}"/>
    <cellStyle name="40% - Accent3 11" xfId="370" xr:uid="{5243AAD3-D1E3-476C-B5E1-D107BE073846}"/>
    <cellStyle name="40% - Accent3 11 2" xfId="3893" xr:uid="{F0B8EAA3-5F19-4DD6-B92C-64990E644E0E}"/>
    <cellStyle name="40% - Accent3 11 3" xfId="3894" xr:uid="{385CCB5B-2C06-4DD4-A3DC-2156419BAE95}"/>
    <cellStyle name="40% - Accent3 11 4" xfId="3895" xr:uid="{34BA9EA5-2082-40D2-9685-2E908F0EE8C5}"/>
    <cellStyle name="40% - Accent3 12" xfId="371" xr:uid="{F96320E6-ADAB-40C9-81D2-70ECA03824CB}"/>
    <cellStyle name="40% - Accent3 12 2" xfId="3896" xr:uid="{E29B193F-D03B-4398-8DC7-8218B71FA80A}"/>
    <cellStyle name="40% - Accent3 12 3" xfId="3897" xr:uid="{07C614DD-4039-4160-8DD9-A29C58A0912A}"/>
    <cellStyle name="40% - Accent3 12 4" xfId="3898" xr:uid="{0D199536-4483-4631-A330-1394F77D9522}"/>
    <cellStyle name="40% - Accent3 13" xfId="372" xr:uid="{BA049877-B559-4687-BC79-98AB71368E23}"/>
    <cellStyle name="40% - Accent3 13 2" xfId="3899" xr:uid="{A7259340-F022-4668-B027-4E390727B916}"/>
    <cellStyle name="40% - Accent3 13 3" xfId="3900" xr:uid="{3897C2A0-002A-4536-B23A-FB0400E7A0C9}"/>
    <cellStyle name="40% - Accent3 13 4" xfId="3901" xr:uid="{6ABE5E61-7795-4E93-9041-773416E399CD}"/>
    <cellStyle name="40% - Accent3 14" xfId="373" xr:uid="{F587D792-6611-44CC-BDF9-1D1DA1F73B07}"/>
    <cellStyle name="40% - Accent3 14 2" xfId="3902" xr:uid="{2159119E-AD97-415A-A16A-D4EC027C901C}"/>
    <cellStyle name="40% - Accent3 14 3" xfId="3903" xr:uid="{EA78130E-1C77-46E6-AE7D-00A32C9F8601}"/>
    <cellStyle name="40% - Accent3 14 4" xfId="3904" xr:uid="{FB97263C-B37B-4B60-A621-5CBB01EA5438}"/>
    <cellStyle name="40% - Accent3 15" xfId="374" xr:uid="{459A9980-57CE-4621-8FF8-94F6BAF98418}"/>
    <cellStyle name="40% - Accent3 15 2" xfId="3905" xr:uid="{77D46B0E-927B-4F52-BB47-51BFE7CF13FD}"/>
    <cellStyle name="40% - Accent3 15 3" xfId="3906" xr:uid="{766B9E4B-AF8A-4EAE-958E-0AD414A459E6}"/>
    <cellStyle name="40% - Accent3 15 4" xfId="3907" xr:uid="{F08D99A6-A508-469E-A444-62284E9B6811}"/>
    <cellStyle name="40% - Accent3 16" xfId="375" xr:uid="{99054505-F5C5-41F4-B1DC-991B54EEF188}"/>
    <cellStyle name="40% - Accent3 16 2" xfId="3908" xr:uid="{1E30E891-3A80-485E-BA5E-4DD9D0266D7F}"/>
    <cellStyle name="40% - Accent3 16 3" xfId="3909" xr:uid="{2375273A-8149-4B57-8258-A59B01E49CE3}"/>
    <cellStyle name="40% - Accent3 16 4" xfId="3910" xr:uid="{CCB8D7FC-8B48-470B-B7A3-839E522E0ED7}"/>
    <cellStyle name="40% - Accent3 17" xfId="376" xr:uid="{446D4515-B958-49F5-9A49-63832D74715D}"/>
    <cellStyle name="40% - Accent3 17 2" xfId="3911" xr:uid="{8BDA761E-FB51-4D3E-951B-FB09AF4DCBDA}"/>
    <cellStyle name="40% - Accent3 17 3" xfId="3912" xr:uid="{26B4D125-02FA-47E9-BCB0-343CD9E6B9F8}"/>
    <cellStyle name="40% - Accent3 17 4" xfId="3913" xr:uid="{36948FEA-45EA-4ACC-8F9E-635DEE6F418A}"/>
    <cellStyle name="40% - Accent3 18" xfId="377" xr:uid="{6E6E6267-E55D-40BB-9F5A-83455B1BE852}"/>
    <cellStyle name="40% - Accent3 18 2" xfId="3914" xr:uid="{75965BA9-1CC2-4024-8B4D-43F104D191BA}"/>
    <cellStyle name="40% - Accent3 18 3" xfId="3915" xr:uid="{13C412B5-1E1A-4D54-89C1-603B6A95E9AA}"/>
    <cellStyle name="40% - Accent3 18 4" xfId="3916" xr:uid="{2A5929DC-830E-40D4-BA9D-2437D7BBD53C}"/>
    <cellStyle name="40% - Accent3 19" xfId="378" xr:uid="{AD668B19-DBF1-49F8-9A6A-687927E7A140}"/>
    <cellStyle name="40% - Accent3 19 2" xfId="3917" xr:uid="{3ECBE36F-DDBA-48AA-8926-D50F7C5AD2AD}"/>
    <cellStyle name="40% - Accent3 19 3" xfId="3918" xr:uid="{50B88F7C-BFE8-413A-A9E8-FA8E26E7F3F8}"/>
    <cellStyle name="40% - Accent3 19 4" xfId="3919" xr:uid="{F803A49C-D400-427C-A107-073D2C2CD8FF}"/>
    <cellStyle name="40% - Accent3 2" xfId="379" xr:uid="{3FC1D182-E8A3-4E6A-B6C1-B1954CC98088}"/>
    <cellStyle name="40% - Accent3 2 2" xfId="380" xr:uid="{4A283764-2982-43B5-A6F6-E9E182BD4983}"/>
    <cellStyle name="40% - Accent3 2 2 2" xfId="2392" xr:uid="{65CC3D0C-C9CE-45EE-BE4E-9730F55DE07F}"/>
    <cellStyle name="40% - Accent3 2 2 2 2" xfId="3920" xr:uid="{8F30CA81-A806-43AF-9DE8-D16FE094F354}"/>
    <cellStyle name="40% - Accent3 2 2 2 3" xfId="3921" xr:uid="{59466D30-EF6C-44C2-B8C4-4F87ABB7D8AA}"/>
    <cellStyle name="40% - Accent3 2 2 2 4" xfId="3922" xr:uid="{ECF0E22A-47BE-43A3-B732-4810D9586F9E}"/>
    <cellStyle name="40% - Accent3 2 2 3" xfId="2391" xr:uid="{CC4A5EE7-2092-4E9B-8A54-7302282EB3C7}"/>
    <cellStyle name="40% - Accent3 2 2 3 2" xfId="3923" xr:uid="{EE4F83F6-7EFC-49FF-B8F6-6F3CAD1E66FA}"/>
    <cellStyle name="40% - Accent3 2 2 3 2 2" xfId="3924" xr:uid="{CF911AE5-A531-4256-AB4C-50643F5227DA}"/>
    <cellStyle name="40% - Accent3 2 2 3 3" xfId="3925" xr:uid="{C2D1CFB2-1FE9-4AF9-A2EC-417F6B942AFB}"/>
    <cellStyle name="40% - Accent3 2 2 3 3 2" xfId="3926" xr:uid="{BE6ABE53-8CEE-4B7C-8581-AD9ADAAD8A1F}"/>
    <cellStyle name="40% - Accent3 2 2 3 4" xfId="3927" xr:uid="{77CC0514-8CC6-4395-976C-427B977276D2}"/>
    <cellStyle name="40% - Accent3 2 2 4" xfId="3928" xr:uid="{2CAC905A-C0EC-484D-A50F-8135168BC147}"/>
    <cellStyle name="40% - Accent3 2 2 5" xfId="3929" xr:uid="{56FC4A3B-076A-4725-A9A7-46F37B30446B}"/>
    <cellStyle name="40% - Accent3 2 2 6" xfId="3930" xr:uid="{DB898F98-7A0C-47B3-8950-97FF886C0FA1}"/>
    <cellStyle name="40% - Accent3 2 3" xfId="381" xr:uid="{4B7CBD6F-2176-4731-B268-49B366F55798}"/>
    <cellStyle name="40% - Accent3 2 3 2" xfId="3931" xr:uid="{F6DA2EDF-A916-443F-A1D7-1EF06E8E5AF6}"/>
    <cellStyle name="40% - Accent3 2 3 2 2" xfId="3932" xr:uid="{08DD1C2A-0CD9-4CD4-8827-A97A9F635143}"/>
    <cellStyle name="40% - Accent3 2 3 3" xfId="3933" xr:uid="{1D3D7BF3-D541-41A3-BB1D-8FA2DCA02066}"/>
    <cellStyle name="40% - Accent3 2 3 3 2" xfId="3934" xr:uid="{1D15086F-2D0A-4185-AFDC-0324D54BDB5F}"/>
    <cellStyle name="40% - Accent3 2 3 4" xfId="3935" xr:uid="{971E40A6-CCC6-4CFC-8046-B2B4A8E90AD5}"/>
    <cellStyle name="40% - Accent3 2 4" xfId="3936" xr:uid="{E8E18F08-3DAA-444B-BFBB-1EC6E84BB9FA}"/>
    <cellStyle name="40% - Accent3 2 4 2" xfId="3937" xr:uid="{8F7CF9DF-617F-42EB-B178-887CC583A0F4}"/>
    <cellStyle name="40% - Accent3 2 5" xfId="3938" xr:uid="{B2B7730B-C607-4CF9-A071-D123B869A3BA}"/>
    <cellStyle name="40% - Accent3 2 5 2" xfId="3939" xr:uid="{4E42667C-F46D-4366-B7F5-E4CDA7F20A04}"/>
    <cellStyle name="40% - Accent3 2 6" xfId="3940" xr:uid="{E479A0E3-69E2-48BC-B2BD-5041BC4B41E4}"/>
    <cellStyle name="40% - Accent3 20" xfId="382" xr:uid="{34B19006-2F37-4703-8513-D4CDAF553D94}"/>
    <cellStyle name="40% - Accent3 20 2" xfId="3941" xr:uid="{3621EDFB-A019-4A21-9ADB-FF315E88E02E}"/>
    <cellStyle name="40% - Accent3 20 3" xfId="3942" xr:uid="{C8B12971-C16E-434C-8B02-E572536FC45B}"/>
    <cellStyle name="40% - Accent3 20 4" xfId="3943" xr:uid="{64FDD58C-ADCD-4400-94EF-E1E64A6D2026}"/>
    <cellStyle name="40% - Accent3 21" xfId="383" xr:uid="{E2DBA113-4E59-4983-853A-39CB474568A7}"/>
    <cellStyle name="40% - Accent3 21 2" xfId="3944" xr:uid="{965F24C2-4494-45AD-8D53-5F3FC2F1F0D7}"/>
    <cellStyle name="40% - Accent3 21 3" xfId="3945" xr:uid="{46D9203E-B0AB-4E0E-A4FC-DEEA26A8A682}"/>
    <cellStyle name="40% - Accent3 21 4" xfId="3946" xr:uid="{F0A60970-317C-4F36-808B-15CEFF35D4DE}"/>
    <cellStyle name="40% - Accent3 22" xfId="384" xr:uid="{12DFA2B5-C9CD-48B7-89A2-5D3BE168857E}"/>
    <cellStyle name="40% - Accent3 22 2" xfId="3947" xr:uid="{BB90353F-D07C-449F-8AFB-E71D193BD77F}"/>
    <cellStyle name="40% - Accent3 22 3" xfId="3948" xr:uid="{CFFECF6F-E0ED-466C-896C-20B7EEE83012}"/>
    <cellStyle name="40% - Accent3 22 4" xfId="3949" xr:uid="{20BA7388-2441-4EFF-B9C4-72BB5822AAFF}"/>
    <cellStyle name="40% - Accent3 23" xfId="385" xr:uid="{EC851DB4-784C-4809-8DF9-074DD81171A5}"/>
    <cellStyle name="40% - Accent3 23 2" xfId="3950" xr:uid="{B48AF8B1-A270-4142-B082-1EA72B53C142}"/>
    <cellStyle name="40% - Accent3 23 3" xfId="3951" xr:uid="{E4F2F510-9A44-47D5-945E-2A1E9F8F6493}"/>
    <cellStyle name="40% - Accent3 23 4" xfId="3952" xr:uid="{35B8352B-3530-4C71-91BD-40055225C98E}"/>
    <cellStyle name="40% - Accent3 24" xfId="386" xr:uid="{FD977472-2B19-48D0-AA00-606D40CC743E}"/>
    <cellStyle name="40% - Accent3 24 2" xfId="3953" xr:uid="{2F9EB8B6-F2B8-4838-B944-64EC709FDDC5}"/>
    <cellStyle name="40% - Accent3 24 3" xfId="3954" xr:uid="{B99CC3CB-EB9B-4936-9B32-E3915640AF44}"/>
    <cellStyle name="40% - Accent3 24 4" xfId="3955" xr:uid="{CE8E480C-08CC-467F-B777-626860AF90FC}"/>
    <cellStyle name="40% - Accent3 25" xfId="387" xr:uid="{A79664DF-18EA-46BA-9729-48B934DC7F1A}"/>
    <cellStyle name="40% - Accent3 25 2" xfId="3956" xr:uid="{A96AD570-D2DF-4E31-80FF-C8F3BBB32D16}"/>
    <cellStyle name="40% - Accent3 25 3" xfId="3957" xr:uid="{05AD441F-EA58-45FD-B8D7-90BD4192A8E1}"/>
    <cellStyle name="40% - Accent3 25 4" xfId="3958" xr:uid="{21E891C8-7CE7-4E78-9185-137E5889A805}"/>
    <cellStyle name="40% - Accent3 26" xfId="388" xr:uid="{7E5BC0C2-1874-4A15-8E75-F34A62FA40C3}"/>
    <cellStyle name="40% - Accent3 26 2" xfId="3959" xr:uid="{7EC562B4-5389-4ECF-A36E-663E41E46132}"/>
    <cellStyle name="40% - Accent3 26 3" xfId="3960" xr:uid="{AE59987C-B803-4835-9F20-BECA86D0C8CB}"/>
    <cellStyle name="40% - Accent3 26 4" xfId="3961" xr:uid="{7A1C149C-C2E6-4066-870C-FD90EEA43F2B}"/>
    <cellStyle name="40% - Accent3 27" xfId="389" xr:uid="{1DE121F5-CCDB-44FA-978C-56E6058CF072}"/>
    <cellStyle name="40% - Accent3 27 2" xfId="3962" xr:uid="{D6CB97C5-7221-4938-99A3-9562325E10BE}"/>
    <cellStyle name="40% - Accent3 27 3" xfId="3963" xr:uid="{3E32A95C-682D-402D-B4EC-B3C056EFF9EE}"/>
    <cellStyle name="40% - Accent3 27 4" xfId="3964" xr:uid="{143B1D9A-0CBC-4389-8838-DBE298DDDAFC}"/>
    <cellStyle name="40% - Accent3 28" xfId="390" xr:uid="{6E55ED33-F01F-4656-B8CC-5E6E9A3AA967}"/>
    <cellStyle name="40% - Accent3 28 2" xfId="3965" xr:uid="{F80AEB30-4DE3-49F6-8599-6C37DB6E0821}"/>
    <cellStyle name="40% - Accent3 28 3" xfId="3966" xr:uid="{8B71E113-6135-4C37-B9AF-CF2A5A01E01D}"/>
    <cellStyle name="40% - Accent3 28 4" xfId="3967" xr:uid="{70F94DD1-0FEA-46BB-871F-04BD32CF73F8}"/>
    <cellStyle name="40% - Accent3 29" xfId="391" xr:uid="{17B41F3B-329F-4CD3-B28C-AC0396A3A866}"/>
    <cellStyle name="40% - Accent3 29 2" xfId="3968" xr:uid="{20925B93-5BD0-4DC3-A647-455321D78C04}"/>
    <cellStyle name="40% - Accent3 29 3" xfId="3969" xr:uid="{477DA2F3-371A-4491-B6DE-F220C6FAC624}"/>
    <cellStyle name="40% - Accent3 29 4" xfId="3970" xr:uid="{07A70A72-E8B7-4E04-B3A8-FBB33DBCA7F3}"/>
    <cellStyle name="40% - Accent3 3" xfId="392" xr:uid="{CC12ED12-D34F-468B-A9B6-ECE1F9587FCF}"/>
    <cellStyle name="40% - Accent3 3 2" xfId="393" xr:uid="{E3C4D9E3-80E5-4F88-B1D6-0A34437CB9D4}"/>
    <cellStyle name="40% - Accent3 3 2 2" xfId="3971" xr:uid="{FA62118E-F9A9-4C2B-A2F2-984BC2AEE9B5}"/>
    <cellStyle name="40% - Accent3 3 2 2 2" xfId="3972" xr:uid="{BAEBE804-C521-42E6-B1B6-D38C82842269}"/>
    <cellStyle name="40% - Accent3 3 2 3" xfId="3973" xr:uid="{3646C878-4ADE-46F2-8B2F-FA1467135AC7}"/>
    <cellStyle name="40% - Accent3 3 2 3 2" xfId="3974" xr:uid="{3A6CB315-250A-4D3D-9B3A-E97DE24ACFE0}"/>
    <cellStyle name="40% - Accent3 3 2 4" xfId="3975" xr:uid="{24748244-DD96-4EC2-BA3E-DB26CCC6A1F8}"/>
    <cellStyle name="40% - Accent3 3 3" xfId="1858" xr:uid="{5C715343-BD97-472D-8E39-1D8C2FBBE0E9}"/>
    <cellStyle name="40% - Accent3 3 3 2" xfId="3976" xr:uid="{F34DED7F-E064-4A63-BF4C-9716DD92719E}"/>
    <cellStyle name="40% - Accent3 3 3 3" xfId="3977" xr:uid="{708C1574-C73C-4F4D-A7D7-2C7AF067D22B}"/>
    <cellStyle name="40% - Accent3 3 3 4" xfId="3978" xr:uid="{31F5ACEB-F6FC-4A18-B973-C6349F0C540D}"/>
    <cellStyle name="40% - Accent3 3 4" xfId="3979" xr:uid="{A18F6D45-67CA-4167-9B76-C561727AB36B}"/>
    <cellStyle name="40% - Accent3 3 4 2" xfId="3980" xr:uid="{AA89E298-38BB-419D-A059-5D0C6FBC1F95}"/>
    <cellStyle name="40% - Accent3 3 5" xfId="3981" xr:uid="{D6F31781-8A32-4F92-8E3E-46A557881319}"/>
    <cellStyle name="40% - Accent3 3 5 2" xfId="3982" xr:uid="{B8179CEF-616D-4DA2-A770-DBC66F98D769}"/>
    <cellStyle name="40% - Accent3 3 6" xfId="3983" xr:uid="{424499E1-4991-4F9E-AA7F-9B9825DD525B}"/>
    <cellStyle name="40% - Accent3 30" xfId="394" xr:uid="{7FF267E7-3C07-4DA0-A680-23F8B1EBD2F5}"/>
    <cellStyle name="40% - Accent3 30 2" xfId="3984" xr:uid="{B7FA4BFA-0C08-43AA-ABE8-D4DAB1F2F533}"/>
    <cellStyle name="40% - Accent3 30 3" xfId="3985" xr:uid="{9A696373-DDEB-4FA3-AFCB-99FE6D090D3C}"/>
    <cellStyle name="40% - Accent3 30 4" xfId="3986" xr:uid="{DF40349A-7BC2-4172-816B-3E3CC50B5F49}"/>
    <cellStyle name="40% - Accent3 31" xfId="395" xr:uid="{23AF5E65-5346-43FC-9D95-11E7AC660996}"/>
    <cellStyle name="40% - Accent3 31 2" xfId="3987" xr:uid="{8494B523-00D7-40F2-8496-165F73CF6939}"/>
    <cellStyle name="40% - Accent3 31 3" xfId="3988" xr:uid="{24C35D60-B912-47A2-8FF3-B5FFA61A42AB}"/>
    <cellStyle name="40% - Accent3 31 4" xfId="3989" xr:uid="{A8A06BE9-114A-47FA-BE6E-133A4E01CAD4}"/>
    <cellStyle name="40% - Accent3 32" xfId="396" xr:uid="{E0A80D49-AA05-4490-809F-9436ABA60061}"/>
    <cellStyle name="40% - Accent3 32 2" xfId="3990" xr:uid="{C93CD9D1-E0F1-45AF-8586-645396D453C8}"/>
    <cellStyle name="40% - Accent3 32 3" xfId="3991" xr:uid="{90484C21-716C-48F0-A53C-1F0E77E38BCC}"/>
    <cellStyle name="40% - Accent3 32 4" xfId="3992" xr:uid="{7AA26550-AE6A-4932-BC88-D3CD7777D815}"/>
    <cellStyle name="40% - Accent3 33" xfId="397" xr:uid="{95D30F32-41E4-4705-A198-6A7FA7C73D2A}"/>
    <cellStyle name="40% - Accent3 33 2" xfId="3993" xr:uid="{5480E067-473A-48AB-A3EC-9F3AA8BF4503}"/>
    <cellStyle name="40% - Accent3 33 3" xfId="3994" xr:uid="{B6785EF0-7EE8-45D4-AFD9-8EF5E4F46DD3}"/>
    <cellStyle name="40% - Accent3 33 4" xfId="3995" xr:uid="{9BB8300A-1FF1-4760-8D7A-228DF27CB842}"/>
    <cellStyle name="40% - Accent3 34" xfId="398" xr:uid="{E6237C14-3233-4816-99D2-22B99F95AEEC}"/>
    <cellStyle name="40% - Accent3 34 2" xfId="3996" xr:uid="{446D9D4A-FE7D-42CA-BBBF-3CB7DAD99ED7}"/>
    <cellStyle name="40% - Accent3 34 3" xfId="3997" xr:uid="{EADB8339-C3BD-4D68-ACD8-420E509A6550}"/>
    <cellStyle name="40% - Accent3 34 4" xfId="3998" xr:uid="{7AFAB8F2-B4CE-48C0-B36E-BA9CD197719A}"/>
    <cellStyle name="40% - Accent3 35" xfId="399" xr:uid="{71D8EC68-7233-4C9C-97C5-B921E85FD301}"/>
    <cellStyle name="40% - Accent3 35 2" xfId="3999" xr:uid="{929942C1-81A7-4086-B6C3-9B5B5E613A23}"/>
    <cellStyle name="40% - Accent3 35 3" xfId="4000" xr:uid="{8FBC1E3A-8BA7-415D-BFB5-FFA5393A254C}"/>
    <cellStyle name="40% - Accent3 35 4" xfId="4001" xr:uid="{F4FD6C89-0EE7-4539-B487-BCA8276E0FB2}"/>
    <cellStyle name="40% - Accent3 36" xfId="400" xr:uid="{56F8617D-78CD-4873-B9CC-EBA31A13030B}"/>
    <cellStyle name="40% - Accent3 36 2" xfId="4002" xr:uid="{71709711-00D2-4F1B-BEB9-22266DF49955}"/>
    <cellStyle name="40% - Accent3 36 3" xfId="4003" xr:uid="{2422F628-E58D-462D-8CFB-D634603ABFC9}"/>
    <cellStyle name="40% - Accent3 36 4" xfId="4004" xr:uid="{2B0B1FB9-2532-429C-936A-0BE718371F93}"/>
    <cellStyle name="40% - Accent3 37" xfId="401" xr:uid="{D449DED4-667B-4B07-91FA-6BA80DF89412}"/>
    <cellStyle name="40% - Accent3 37 2" xfId="4005" xr:uid="{E1E61F80-D1CA-4EAA-B1FC-3E6A3BBBDD63}"/>
    <cellStyle name="40% - Accent3 37 3" xfId="4006" xr:uid="{A88E40BA-8279-4215-8B7E-FB3D9D2B2E4C}"/>
    <cellStyle name="40% - Accent3 37 4" xfId="4007" xr:uid="{B07D9A0C-C6CF-47BD-9926-A329ECF7566D}"/>
    <cellStyle name="40% - Accent3 38" xfId="402" xr:uid="{067A9104-AD66-45FC-B63F-3C9E79862483}"/>
    <cellStyle name="40% - Accent3 38 2" xfId="4008" xr:uid="{CA9176B0-85AF-4FA4-8401-7C2980D45B5C}"/>
    <cellStyle name="40% - Accent3 38 3" xfId="4009" xr:uid="{C299C583-D48E-465B-8BB6-D077B294EB74}"/>
    <cellStyle name="40% - Accent3 38 4" xfId="4010" xr:uid="{DF96DF45-F2FF-4783-88B9-199F37D081D9}"/>
    <cellStyle name="40% - Accent3 39" xfId="403" xr:uid="{711023F2-C562-4278-A4B7-694EBCB988F6}"/>
    <cellStyle name="40% - Accent3 39 2" xfId="4011" xr:uid="{A4CC8862-E316-4E6F-B268-3892FEC1A195}"/>
    <cellStyle name="40% - Accent3 39 3" xfId="4012" xr:uid="{8912D35A-82EF-40BC-8C87-024C40AF26B7}"/>
    <cellStyle name="40% - Accent3 39 4" xfId="4013" xr:uid="{9C2FF451-289C-4D23-84A1-7E4CD656122D}"/>
    <cellStyle name="40% - Accent3 4" xfId="404" xr:uid="{1553DC8B-D9A1-42F1-A622-E93D02322B3D}"/>
    <cellStyle name="40% - Accent3 4 2" xfId="405" xr:uid="{D1250AB5-F03D-40A0-9126-97A2E4F79FF4}"/>
    <cellStyle name="40% - Accent3 4 2 2" xfId="4014" xr:uid="{AAF131CB-527D-4426-BDA7-39368CE36E9D}"/>
    <cellStyle name="40% - Accent3 4 2 2 2" xfId="4015" xr:uid="{3198F8B0-B857-46BD-BC0D-B2A99C6A8F5E}"/>
    <cellStyle name="40% - Accent3 4 2 3" xfId="4016" xr:uid="{82ADDA9D-BFE3-455F-9E45-BD923D02F9A0}"/>
    <cellStyle name="40% - Accent3 4 2 3 2" xfId="4017" xr:uid="{D0DB3867-E2A6-46DC-838C-FF1D951328BF}"/>
    <cellStyle name="40% - Accent3 4 2 4" xfId="4018" xr:uid="{93E26BFC-4C58-4489-A404-9A29C1D5634F}"/>
    <cellStyle name="40% - Accent3 4 3" xfId="1859" xr:uid="{D8C7B627-2B10-46CA-993E-AA168FC8C93C}"/>
    <cellStyle name="40% - Accent3 4 3 2" xfId="4019" xr:uid="{C5C06C2A-8398-4A5F-86DF-04B1AB1047CD}"/>
    <cellStyle name="40% - Accent3 4 3 3" xfId="4020" xr:uid="{68120D21-D13B-493D-A83E-1A06875C1B3A}"/>
    <cellStyle name="40% - Accent3 4 3 4" xfId="4021" xr:uid="{9D6684D8-3A14-493B-9F33-D05492D1CE2C}"/>
    <cellStyle name="40% - Accent3 4 4" xfId="4022" xr:uid="{A44B2FED-743E-4A06-85CF-16DE5CA806C1}"/>
    <cellStyle name="40% - Accent3 4 4 2" xfId="4023" xr:uid="{D1AE4512-86B0-4ABF-8E59-FBA3BAA996A0}"/>
    <cellStyle name="40% - Accent3 4 5" xfId="4024" xr:uid="{01E0C8BE-6222-4F26-8701-FD7A162BA26B}"/>
    <cellStyle name="40% - Accent3 4 5 2" xfId="4025" xr:uid="{2EA72CB0-5F8F-4C05-9348-5F97771A9A96}"/>
    <cellStyle name="40% - Accent3 4 6" xfId="4026" xr:uid="{8BD8BD4A-7193-4053-801F-0C05A983AEE9}"/>
    <cellStyle name="40% - Accent3 40" xfId="406" xr:uid="{FC949645-A15F-4F40-950F-0CDE09DDE739}"/>
    <cellStyle name="40% - Accent3 40 2" xfId="4027" xr:uid="{BA519A06-FA54-49B1-BD27-AA30B92EC348}"/>
    <cellStyle name="40% - Accent3 40 3" xfId="4028" xr:uid="{A56FDBE2-26F7-4CFC-98F2-C06D78AC49AB}"/>
    <cellStyle name="40% - Accent3 40 4" xfId="4029" xr:uid="{205F2450-784A-4D5B-B353-7519477DA5A0}"/>
    <cellStyle name="40% - Accent3 5" xfId="407" xr:uid="{E1E3DB81-310B-4018-B4CE-6DDA91017429}"/>
    <cellStyle name="40% - Accent3 5 2" xfId="1857" xr:uid="{CE92A392-AE32-4DC0-9F56-261BE6AB624C}"/>
    <cellStyle name="40% - Accent3 5 2 2" xfId="2393" xr:uid="{8899425B-F1E3-4BFF-B72D-0B8DB37E69B8}"/>
    <cellStyle name="40% - Accent3 5 2 2 2" xfId="4030" xr:uid="{7436EC9B-524D-4DBA-920E-24B0B707CAF4}"/>
    <cellStyle name="40% - Accent3 5 2 2 2 2" xfId="4031" xr:uid="{7D47D573-5BB3-4E8E-8BE5-648130BF83E3}"/>
    <cellStyle name="40% - Accent3 5 2 2 3" xfId="4032" xr:uid="{36A4DA89-D7BF-40B9-8CD6-2B66970A68BE}"/>
    <cellStyle name="40% - Accent3 5 2 2 3 2" xfId="4033" xr:uid="{DB12983C-B830-489E-80AF-96FC5EAB1476}"/>
    <cellStyle name="40% - Accent3 5 2 2 4" xfId="4034" xr:uid="{E239FF6E-3264-4448-AF30-36ABB05346FE}"/>
    <cellStyle name="40% - Accent3 5 2 3" xfId="4035" xr:uid="{38D5FE7A-E19D-4983-8C22-A9E20FE5354A}"/>
    <cellStyle name="40% - Accent3 5 2 4" xfId="4036" xr:uid="{CE393A11-D7DD-42B9-A7B2-D2F49282E934}"/>
    <cellStyle name="40% - Accent3 5 2 5" xfId="4037" xr:uid="{697F1609-ACCD-4050-AFDE-BA4C0847B71A}"/>
    <cellStyle name="40% - Accent3 5 3" xfId="4038" xr:uid="{F7B1B35E-750E-4B9E-81BA-959EE44386EE}"/>
    <cellStyle name="40% - Accent3 5 3 2" xfId="4039" xr:uid="{9C5794B9-5F6C-4CE2-BDA3-73938E5AB0C1}"/>
    <cellStyle name="40% - Accent3 5 4" xfId="4040" xr:uid="{3BD090D6-F1E0-4C90-9A1D-74DB7B68AC5B}"/>
    <cellStyle name="40% - Accent3 5 4 2" xfId="4041" xr:uid="{5DC99E03-D2F4-4169-A2BD-A4B3FEBFEB66}"/>
    <cellStyle name="40% - Accent3 5 5" xfId="4042" xr:uid="{78DF6B04-0411-4DD5-A442-3F130D05B79D}"/>
    <cellStyle name="40% - Accent3 6" xfId="408" xr:uid="{94467320-82C0-4E38-989D-BF578AEE295F}"/>
    <cellStyle name="40% - Accent3 6 2" xfId="4043" xr:uid="{902E4A51-8394-45D4-B63B-96A7FD13B4F4}"/>
    <cellStyle name="40% - Accent3 6 3" xfId="4044" xr:uid="{5AEDC192-E913-4A50-8A49-3B1D0FF538BB}"/>
    <cellStyle name="40% - Accent3 6 4" xfId="4045" xr:uid="{261EFF4D-4B6A-41A4-9E2B-CB63D7523B0B}"/>
    <cellStyle name="40% - Accent3 7" xfId="409" xr:uid="{D8E18C3C-75E7-41C7-8BEB-F7E35D7F9000}"/>
    <cellStyle name="40% - Accent3 7 2" xfId="4046" xr:uid="{D1752622-A21E-4A17-94D5-C950C20607DA}"/>
    <cellStyle name="40% - Accent3 7 3" xfId="4047" xr:uid="{CAB0E5AE-06C3-4113-BCEF-AD5A4354D244}"/>
    <cellStyle name="40% - Accent3 7 4" xfId="4048" xr:uid="{21F7DBA0-6424-4E6B-ACE0-E1E45CF39DC5}"/>
    <cellStyle name="40% - Accent3 8" xfId="410" xr:uid="{198C8B99-51AF-4108-B57F-D95E6F65B982}"/>
    <cellStyle name="40% - Accent3 8 2" xfId="4049" xr:uid="{224B0831-0689-4BF1-B4F4-39B3F57869CA}"/>
    <cellStyle name="40% - Accent3 8 3" xfId="4050" xr:uid="{0BA83483-E183-4221-8011-C3E5280DD3DD}"/>
    <cellStyle name="40% - Accent3 8 4" xfId="4051" xr:uid="{7FB164B7-B035-4E8A-8FCD-33A055A96B45}"/>
    <cellStyle name="40% - Accent3 9" xfId="411" xr:uid="{52293BAB-5E58-4A82-9967-C402053E639D}"/>
    <cellStyle name="40% - Accent3 9 2" xfId="4052" xr:uid="{90AE7594-A720-457A-9A3C-A5AA1DD1F163}"/>
    <cellStyle name="40% - Accent3 9 3" xfId="4053" xr:uid="{BE9F87AC-AE54-4129-82B5-FE54F563A7DB}"/>
    <cellStyle name="40% - Accent3 9 4" xfId="4054" xr:uid="{2C021054-8C62-4DEC-81ED-5AA4B9058D1B}"/>
    <cellStyle name="40% - Accent4 10" xfId="412" xr:uid="{6332798F-1F8E-441F-9A3B-4865CFE7341F}"/>
    <cellStyle name="40% - Accent4 10 2" xfId="4055" xr:uid="{EEE55BCC-2BC9-48F0-9429-9C17AC09842B}"/>
    <cellStyle name="40% - Accent4 10 3" xfId="4056" xr:uid="{3EB99A97-F632-4BA9-8BDD-3CCBD52BFB9D}"/>
    <cellStyle name="40% - Accent4 10 4" xfId="4057" xr:uid="{DBDE9C5E-DF6E-4B99-89BD-B7CCADB2096B}"/>
    <cellStyle name="40% - Accent4 11" xfId="413" xr:uid="{224F573B-159C-483E-B0BC-C5E0000921A6}"/>
    <cellStyle name="40% - Accent4 11 2" xfId="4058" xr:uid="{937CBD18-9273-41F3-83F7-00818E908DB3}"/>
    <cellStyle name="40% - Accent4 11 3" xfId="4059" xr:uid="{FE9A93F6-6399-4E35-AC08-9ECB51B784DC}"/>
    <cellStyle name="40% - Accent4 11 4" xfId="4060" xr:uid="{5ABD0080-56E6-4A71-A66B-B2C7F3E35105}"/>
    <cellStyle name="40% - Accent4 12" xfId="414" xr:uid="{C1C6FB17-D9FA-4370-93F7-FBE3B4EFE083}"/>
    <cellStyle name="40% - Accent4 12 2" xfId="4061" xr:uid="{92B4B80F-5A29-47D1-9412-B044BE674C66}"/>
    <cellStyle name="40% - Accent4 12 3" xfId="4062" xr:uid="{B7AA89CE-761B-4D7A-B3EB-F69BADD35B85}"/>
    <cellStyle name="40% - Accent4 12 4" xfId="4063" xr:uid="{E06A628D-3949-4B60-BB11-D53462A10F9D}"/>
    <cellStyle name="40% - Accent4 13" xfId="415" xr:uid="{7E35A59B-DB67-4E9E-90BD-D9376855AB5C}"/>
    <cellStyle name="40% - Accent4 13 2" xfId="4064" xr:uid="{13C878CD-906E-4BE5-8193-0744A42BCD15}"/>
    <cellStyle name="40% - Accent4 13 3" xfId="4065" xr:uid="{8B03D28C-1356-4127-A8B9-AA5F27CD689D}"/>
    <cellStyle name="40% - Accent4 13 4" xfId="4066" xr:uid="{1A790ABB-7B55-4142-9283-828314F5CBD0}"/>
    <cellStyle name="40% - Accent4 14" xfId="416" xr:uid="{8D440F87-9A14-4655-8E86-E779E8A1522D}"/>
    <cellStyle name="40% - Accent4 14 2" xfId="4067" xr:uid="{30386085-95DC-4EF2-8D3E-D32E3476619B}"/>
    <cellStyle name="40% - Accent4 14 3" xfId="4068" xr:uid="{FC718853-B0B9-4166-B29F-56497E3B25D8}"/>
    <cellStyle name="40% - Accent4 14 4" xfId="4069" xr:uid="{DDC75C27-8655-43F1-BC7B-D44E677A382E}"/>
    <cellStyle name="40% - Accent4 15" xfId="417" xr:uid="{3802DE04-4C97-4E4E-AEF3-C155931C31CB}"/>
    <cellStyle name="40% - Accent4 15 2" xfId="4070" xr:uid="{5377ABAD-AE99-4237-9392-058CED08765D}"/>
    <cellStyle name="40% - Accent4 15 3" xfId="4071" xr:uid="{500D13FF-3C29-4601-8A32-C78ADD4BF429}"/>
    <cellStyle name="40% - Accent4 15 4" xfId="4072" xr:uid="{EC006334-55EC-4ACD-960A-2058247BC895}"/>
    <cellStyle name="40% - Accent4 16" xfId="418" xr:uid="{9F9595D1-0F48-4DDE-91F3-DFAC9941AB6E}"/>
    <cellStyle name="40% - Accent4 16 2" xfId="4073" xr:uid="{14CC2908-FE93-4E53-9CAF-63FB1CB9C4BA}"/>
    <cellStyle name="40% - Accent4 16 3" xfId="4074" xr:uid="{AA602240-19BB-4FF4-A9DB-CA2BEB2E7E68}"/>
    <cellStyle name="40% - Accent4 16 4" xfId="4075" xr:uid="{A398B4D1-B604-4A74-B9A5-09E836AD58F0}"/>
    <cellStyle name="40% - Accent4 17" xfId="419" xr:uid="{E9366A67-3936-4462-B231-106249F17343}"/>
    <cellStyle name="40% - Accent4 17 2" xfId="4076" xr:uid="{3B381B2E-F7AC-43D3-9E1D-9E2AB22283E0}"/>
    <cellStyle name="40% - Accent4 17 3" xfId="4077" xr:uid="{13C207FF-6168-413F-95E0-D76D9B57C5A5}"/>
    <cellStyle name="40% - Accent4 17 4" xfId="4078" xr:uid="{8472F152-10B8-4986-85F7-4F7E6A136D85}"/>
    <cellStyle name="40% - Accent4 18" xfId="420" xr:uid="{3326E1A5-94A1-4C82-86F7-EF9B3438339D}"/>
    <cellStyle name="40% - Accent4 18 2" xfId="4079" xr:uid="{01E07E3B-8572-43CC-AFAC-9CC26E5E533B}"/>
    <cellStyle name="40% - Accent4 18 3" xfId="4080" xr:uid="{376A84FF-A7EA-4572-AEE8-AED41C18EDDE}"/>
    <cellStyle name="40% - Accent4 18 4" xfId="4081" xr:uid="{D0D3619B-5B10-4D80-A0C5-5B64278411A0}"/>
    <cellStyle name="40% - Accent4 19" xfId="421" xr:uid="{4CD609A4-3958-4D3F-AE50-4B128C0867FC}"/>
    <cellStyle name="40% - Accent4 19 2" xfId="4082" xr:uid="{266C40A2-19EB-497D-AC32-2B6569259080}"/>
    <cellStyle name="40% - Accent4 19 3" xfId="4083" xr:uid="{8D33232A-E53D-4D35-9C7E-1A013988C574}"/>
    <cellStyle name="40% - Accent4 19 4" xfId="4084" xr:uid="{05FC158B-C800-4102-A8FA-D2651550474B}"/>
    <cellStyle name="40% - Accent4 2" xfId="422" xr:uid="{66DEFA49-F08E-4B07-AD12-1063C66CF0EC}"/>
    <cellStyle name="40% - Accent4 2 2" xfId="423" xr:uid="{52EC7612-9687-4942-B5E9-6F0EEC8BC3AB}"/>
    <cellStyle name="40% - Accent4 2 2 2" xfId="2395" xr:uid="{694EA0F0-2290-4A5A-98F9-D0972E97DEB4}"/>
    <cellStyle name="40% - Accent4 2 2 2 2" xfId="4085" xr:uid="{DB6550EB-7C42-47C6-BEC4-E6BD5B37C7B9}"/>
    <cellStyle name="40% - Accent4 2 2 2 3" xfId="4086" xr:uid="{0EC5A5AB-FD7B-45BF-9581-82F893CF0E63}"/>
    <cellStyle name="40% - Accent4 2 2 2 4" xfId="4087" xr:uid="{3B62D05A-78B9-4CB0-A13A-9AF0EDBA46CC}"/>
    <cellStyle name="40% - Accent4 2 2 3" xfId="2394" xr:uid="{8DA0B3F7-F55A-47F9-82EB-E5AB4089BB7F}"/>
    <cellStyle name="40% - Accent4 2 2 3 2" xfId="4088" xr:uid="{5D734315-FA36-4483-93BF-E24E5B49D1C5}"/>
    <cellStyle name="40% - Accent4 2 2 3 2 2" xfId="4089" xr:uid="{BB88DB7E-08FC-4721-AE72-D355ACA0B822}"/>
    <cellStyle name="40% - Accent4 2 2 3 3" xfId="4090" xr:uid="{E9016A11-4267-49BF-91A9-AF45F09FFE2C}"/>
    <cellStyle name="40% - Accent4 2 2 3 3 2" xfId="4091" xr:uid="{42D8C2A3-B2D2-4C9F-A9CF-8E4C7062AEF1}"/>
    <cellStyle name="40% - Accent4 2 2 3 4" xfId="4092" xr:uid="{9A877DF4-0C9E-4D2E-984F-721B8BE54445}"/>
    <cellStyle name="40% - Accent4 2 2 4" xfId="4093" xr:uid="{26B8CE4F-D569-4EB8-B906-0D47D0753EBA}"/>
    <cellStyle name="40% - Accent4 2 2 5" xfId="4094" xr:uid="{DD3B2274-18B2-47D6-9E9E-CFD406D9EC4B}"/>
    <cellStyle name="40% - Accent4 2 2 6" xfId="4095" xr:uid="{57B4CE23-DCAC-4C8E-8687-E063814C3EE7}"/>
    <cellStyle name="40% - Accent4 2 3" xfId="424" xr:uid="{39AF186B-C0D9-4300-8AF3-8C23D6B0DCC5}"/>
    <cellStyle name="40% - Accent4 2 3 2" xfId="4096" xr:uid="{BF13C4B7-8BD1-4EBC-8E2C-D775107B1199}"/>
    <cellStyle name="40% - Accent4 2 3 2 2" xfId="4097" xr:uid="{E4177808-7682-48CA-AF91-35EDF7AF793B}"/>
    <cellStyle name="40% - Accent4 2 3 3" xfId="4098" xr:uid="{07004BD6-63BE-4934-A35E-CADFAB9108A2}"/>
    <cellStyle name="40% - Accent4 2 3 3 2" xfId="4099" xr:uid="{C781FE05-F8F9-440C-B073-4876ACD1CD09}"/>
    <cellStyle name="40% - Accent4 2 3 4" xfId="4100" xr:uid="{114769D2-E7B3-4378-859F-EC6012AED724}"/>
    <cellStyle name="40% - Accent4 2 4" xfId="4101" xr:uid="{AC2F74BA-70E9-48FF-9C2B-EA6D8CE89638}"/>
    <cellStyle name="40% - Accent4 2 4 2" xfId="4102" xr:uid="{825786FD-A22E-4D60-A384-F28532B25C23}"/>
    <cellStyle name="40% - Accent4 2 5" xfId="4103" xr:uid="{6C068D7E-07CA-49AF-8E34-3A0329E043E6}"/>
    <cellStyle name="40% - Accent4 2 5 2" xfId="4104" xr:uid="{329E9B81-7A58-4E61-A87C-3744A6D22F26}"/>
    <cellStyle name="40% - Accent4 2 6" xfId="4105" xr:uid="{4A767C7F-24A0-482E-8FEF-3ACCF4F5DE5D}"/>
    <cellStyle name="40% - Accent4 20" xfId="425" xr:uid="{E9A14778-FA1C-4652-AA50-50B442E1F8D7}"/>
    <cellStyle name="40% - Accent4 20 2" xfId="4106" xr:uid="{CCB4F0D0-631F-491A-BB05-CE67941D3C7F}"/>
    <cellStyle name="40% - Accent4 20 3" xfId="4107" xr:uid="{D886076B-430B-431B-94D9-CAF9CC34E40C}"/>
    <cellStyle name="40% - Accent4 20 4" xfId="4108" xr:uid="{A061741A-F67E-4114-A2F6-BE3C433F7951}"/>
    <cellStyle name="40% - Accent4 21" xfId="426" xr:uid="{E0BB3B7C-25F0-40FF-B1D2-BEA521B9570F}"/>
    <cellStyle name="40% - Accent4 21 2" xfId="4109" xr:uid="{D2EAE005-80A0-4DB2-A5F4-933A02575C73}"/>
    <cellStyle name="40% - Accent4 21 3" xfId="4110" xr:uid="{AF27A713-A7AB-4E79-B1C1-FEB833EBFE51}"/>
    <cellStyle name="40% - Accent4 21 4" xfId="4111" xr:uid="{D59D61F3-88BA-46A7-BE09-E045444FFC03}"/>
    <cellStyle name="40% - Accent4 22" xfId="427" xr:uid="{5DBDA5E8-B02D-4182-800B-6DBC4A510118}"/>
    <cellStyle name="40% - Accent4 22 2" xfId="4112" xr:uid="{0E203F12-996F-4C44-8703-2AE3FB0B175F}"/>
    <cellStyle name="40% - Accent4 22 3" xfId="4113" xr:uid="{FA782E17-3B8B-41E5-9281-EED8B968FAB2}"/>
    <cellStyle name="40% - Accent4 22 4" xfId="4114" xr:uid="{35EBCBC5-0A6E-46E5-B6D1-446825F92E07}"/>
    <cellStyle name="40% - Accent4 23" xfId="428" xr:uid="{369DDC0F-1AA5-432E-9A1B-45E368BA144A}"/>
    <cellStyle name="40% - Accent4 23 2" xfId="4115" xr:uid="{FF9B3362-340E-4265-9F27-4D6FDD48B9BF}"/>
    <cellStyle name="40% - Accent4 23 3" xfId="4116" xr:uid="{EFF1C876-A1FB-4184-B8D0-5754C5B481E4}"/>
    <cellStyle name="40% - Accent4 23 4" xfId="4117" xr:uid="{625CBEA4-EB55-40FF-86C4-B00CF8F553D1}"/>
    <cellStyle name="40% - Accent4 24" xfId="429" xr:uid="{5A1C8A7C-35A0-4A38-92BB-B422E57C64C0}"/>
    <cellStyle name="40% - Accent4 24 2" xfId="4118" xr:uid="{7737FB05-EDA7-497E-8E59-1A4432427FFF}"/>
    <cellStyle name="40% - Accent4 24 3" xfId="4119" xr:uid="{DFC0ACCF-D8EB-47F7-9C5E-A7BECCAC6605}"/>
    <cellStyle name="40% - Accent4 24 4" xfId="4120" xr:uid="{1B41740D-F7E7-4E81-ADAE-64DE9D5F89C0}"/>
    <cellStyle name="40% - Accent4 25" xfId="430" xr:uid="{E6483894-5E31-44EB-B227-D7C36FEAD18A}"/>
    <cellStyle name="40% - Accent4 25 2" xfId="4121" xr:uid="{A86C0155-2C9A-44CE-BE5B-DFD28C8734A2}"/>
    <cellStyle name="40% - Accent4 25 3" xfId="4122" xr:uid="{15BBE955-2DDF-44E2-8C54-E101976CFE23}"/>
    <cellStyle name="40% - Accent4 25 4" xfId="4123" xr:uid="{012EC88A-A096-4650-AB75-64C2BA60A4DD}"/>
    <cellStyle name="40% - Accent4 26" xfId="431" xr:uid="{465C2160-B8F4-49F3-BA85-84DB5195CE3D}"/>
    <cellStyle name="40% - Accent4 26 2" xfId="4124" xr:uid="{5717586C-4514-46D7-A998-40B6ABEDB8F4}"/>
    <cellStyle name="40% - Accent4 26 3" xfId="4125" xr:uid="{F2B1C10C-2BBB-478F-8F5B-F71B9833D6CD}"/>
    <cellStyle name="40% - Accent4 26 4" xfId="4126" xr:uid="{9D00A083-4E7D-47DB-9383-6E2453D74661}"/>
    <cellStyle name="40% - Accent4 27" xfId="432" xr:uid="{2B471E3A-AA89-4EB5-B6D9-33F5A2A7417C}"/>
    <cellStyle name="40% - Accent4 27 2" xfId="4127" xr:uid="{2FCE1C4C-7A1D-4763-9140-A6DCE6AF67E4}"/>
    <cellStyle name="40% - Accent4 27 3" xfId="4128" xr:uid="{72EA2F26-C263-4833-A4FD-9F5E95D05957}"/>
    <cellStyle name="40% - Accent4 27 4" xfId="4129" xr:uid="{AB01CA88-174F-49A7-8EF7-1BEF85D6422C}"/>
    <cellStyle name="40% - Accent4 28" xfId="433" xr:uid="{DCB7B403-B06F-415E-B4D1-13D0EB6B7DF8}"/>
    <cellStyle name="40% - Accent4 28 2" xfId="4130" xr:uid="{BE8806B8-1F49-4A0A-ABC0-F0E2FBAC6F1D}"/>
    <cellStyle name="40% - Accent4 28 3" xfId="4131" xr:uid="{6CBE9E1C-BB4F-486F-A507-50E10189E110}"/>
    <cellStyle name="40% - Accent4 28 4" xfId="4132" xr:uid="{75CE4513-D71B-472F-A91C-DC74F7435D02}"/>
    <cellStyle name="40% - Accent4 29" xfId="434" xr:uid="{5896AA7C-B350-4261-AEB4-83D9F539081B}"/>
    <cellStyle name="40% - Accent4 29 2" xfId="4133" xr:uid="{86936C1B-7BBF-44D5-A3D1-DA5B21331138}"/>
    <cellStyle name="40% - Accent4 29 3" xfId="4134" xr:uid="{68E37C7B-ED3C-45D5-B553-C56FD6CEBD98}"/>
    <cellStyle name="40% - Accent4 29 4" xfId="4135" xr:uid="{D46CCE38-BDB3-48F9-8F7B-829D0815C199}"/>
    <cellStyle name="40% - Accent4 3" xfId="435" xr:uid="{5736C840-915A-4644-9277-CC6FABBE2101}"/>
    <cellStyle name="40% - Accent4 3 2" xfId="436" xr:uid="{94B1B58C-5483-451D-81C6-31D3F26BEAA3}"/>
    <cellStyle name="40% - Accent4 3 2 2" xfId="4136" xr:uid="{494C0B9E-EA67-4525-9034-24BF6662FF96}"/>
    <cellStyle name="40% - Accent4 3 2 2 2" xfId="4137" xr:uid="{1E8CB5F0-AAAA-4591-B022-559FB211647E}"/>
    <cellStyle name="40% - Accent4 3 2 3" xfId="4138" xr:uid="{6D73C659-A6B7-46E2-81C6-B14B134D87AA}"/>
    <cellStyle name="40% - Accent4 3 2 3 2" xfId="4139" xr:uid="{B4F91693-EF7B-46CA-BDF6-A22243E8F4CF}"/>
    <cellStyle name="40% - Accent4 3 2 4" xfId="4140" xr:uid="{4DE4BA20-5468-4652-A2B7-A7DCB75D536A}"/>
    <cellStyle name="40% - Accent4 3 3" xfId="1861" xr:uid="{04CBB69B-ADDA-4948-A0D4-079FBDE22720}"/>
    <cellStyle name="40% - Accent4 3 3 2" xfId="4141" xr:uid="{90CD68A8-FAD4-4B15-843E-118C3AB8C957}"/>
    <cellStyle name="40% - Accent4 3 3 3" xfId="4142" xr:uid="{1BA79176-46AC-4E01-9D16-4586B3807C33}"/>
    <cellStyle name="40% - Accent4 3 3 4" xfId="4143" xr:uid="{B0EFEA89-21D0-4EBE-8197-4138DE09AA24}"/>
    <cellStyle name="40% - Accent4 3 4" xfId="4144" xr:uid="{7028E280-3D99-4BBB-9EC6-184D3E6801CB}"/>
    <cellStyle name="40% - Accent4 3 4 2" xfId="4145" xr:uid="{9CB35F87-609A-4ECC-8C6E-D9D8BB8477D2}"/>
    <cellStyle name="40% - Accent4 3 5" xfId="4146" xr:uid="{F4E3956E-2E70-499F-8ED9-862305632C46}"/>
    <cellStyle name="40% - Accent4 3 5 2" xfId="4147" xr:uid="{E411C78F-7A02-405B-8816-1AEA1FCC3739}"/>
    <cellStyle name="40% - Accent4 3 6" xfId="4148" xr:uid="{32375F43-815C-4FF9-95EE-EC60A4729AD4}"/>
    <cellStyle name="40% - Accent4 30" xfId="437" xr:uid="{7E78F4B4-AACB-4864-A112-D4D5DF774825}"/>
    <cellStyle name="40% - Accent4 30 2" xfId="4149" xr:uid="{9C223081-9F76-476A-B760-64917EC09DDC}"/>
    <cellStyle name="40% - Accent4 30 3" xfId="4150" xr:uid="{E37CF3DB-6B39-4A5C-8AC9-6578C8F6E358}"/>
    <cellStyle name="40% - Accent4 30 4" xfId="4151" xr:uid="{3E8A1A5F-651F-4B6C-93FC-F262E20DCEC7}"/>
    <cellStyle name="40% - Accent4 31" xfId="438" xr:uid="{024749AE-4236-465D-8DD7-50AEAA492950}"/>
    <cellStyle name="40% - Accent4 31 2" xfId="4152" xr:uid="{13AA5B73-A9DF-4396-BC7A-EF5A95AA5944}"/>
    <cellStyle name="40% - Accent4 31 3" xfId="4153" xr:uid="{099CC06B-1F8A-4C7C-B453-5DF643B612D6}"/>
    <cellStyle name="40% - Accent4 31 4" xfId="4154" xr:uid="{7C58D7D3-5BA5-4F6D-B09D-4BAD3223F857}"/>
    <cellStyle name="40% - Accent4 32" xfId="439" xr:uid="{DD0E1A16-E608-46E0-B9AD-31D545668D63}"/>
    <cellStyle name="40% - Accent4 32 2" xfId="4155" xr:uid="{FBC60E5B-63B5-4C13-9600-0020888EB25F}"/>
    <cellStyle name="40% - Accent4 32 3" xfId="4156" xr:uid="{F03C9677-7F17-444C-9BAF-32AC8C4FB8BB}"/>
    <cellStyle name="40% - Accent4 32 4" xfId="4157" xr:uid="{0FC94653-2A77-4730-A8DF-62DE9CDF806B}"/>
    <cellStyle name="40% - Accent4 33" xfId="440" xr:uid="{9C0A1DF0-EF19-4302-AF64-E285289578C9}"/>
    <cellStyle name="40% - Accent4 33 2" xfId="4158" xr:uid="{4C1A9A8D-7E9F-4F28-8F14-8CAA7C6BD85B}"/>
    <cellStyle name="40% - Accent4 33 3" xfId="4159" xr:uid="{E34BF7B4-2F9A-4501-A2BC-2AB32192A834}"/>
    <cellStyle name="40% - Accent4 33 4" xfId="4160" xr:uid="{DB411BD6-05E3-4100-86BE-C2CEBC41DD6F}"/>
    <cellStyle name="40% - Accent4 34" xfId="441" xr:uid="{28DA355C-D97E-4393-8CB3-3FD4D4F91E44}"/>
    <cellStyle name="40% - Accent4 34 2" xfId="4161" xr:uid="{3727FA03-8AA2-4806-9EEA-9EBE3AEF4AB6}"/>
    <cellStyle name="40% - Accent4 34 3" xfId="4162" xr:uid="{E6089FC9-AC54-4F85-B281-BC4D79395DDF}"/>
    <cellStyle name="40% - Accent4 34 4" xfId="4163" xr:uid="{CBC01124-E5DA-40A9-8682-3CCA8A5382AD}"/>
    <cellStyle name="40% - Accent4 35" xfId="442" xr:uid="{1E603ACC-D87B-4D28-AA00-23988745C5B9}"/>
    <cellStyle name="40% - Accent4 35 2" xfId="4164" xr:uid="{DC952C39-931B-4884-9D5A-B17938CAD1DD}"/>
    <cellStyle name="40% - Accent4 35 3" xfId="4165" xr:uid="{8E8D8553-B89A-4CE8-94B8-4B6DEDC762A6}"/>
    <cellStyle name="40% - Accent4 35 4" xfId="4166" xr:uid="{B9151739-423A-49CB-8DED-E2BFB7AD3B15}"/>
    <cellStyle name="40% - Accent4 36" xfId="443" xr:uid="{0B85FE95-724F-42DC-A5A7-FADD3CF3C68C}"/>
    <cellStyle name="40% - Accent4 36 2" xfId="4167" xr:uid="{CB77C03E-906C-4E71-B500-FCABAE83927B}"/>
    <cellStyle name="40% - Accent4 36 3" xfId="4168" xr:uid="{B557FCC7-EF02-4DDA-84F9-00CC2B522880}"/>
    <cellStyle name="40% - Accent4 36 4" xfId="4169" xr:uid="{7135CBA4-B629-4ABF-83AF-89334B37D22D}"/>
    <cellStyle name="40% - Accent4 37" xfId="444" xr:uid="{FBACA8A1-4012-46CF-A918-4C1420C89650}"/>
    <cellStyle name="40% - Accent4 37 2" xfId="4170" xr:uid="{16BA369C-DD6E-4BC1-B409-614046D3A44E}"/>
    <cellStyle name="40% - Accent4 37 3" xfId="4171" xr:uid="{86AF9AF5-51A8-4898-94BB-5C581BA80110}"/>
    <cellStyle name="40% - Accent4 37 4" xfId="4172" xr:uid="{A0A5388B-3817-4051-86F8-5512195E4A04}"/>
    <cellStyle name="40% - Accent4 38" xfId="445" xr:uid="{7354C079-52DA-4B02-AE0D-D9D516E8E9C8}"/>
    <cellStyle name="40% - Accent4 38 2" xfId="4173" xr:uid="{AA1292A6-B7A0-4354-9785-A1BBF5C5C600}"/>
    <cellStyle name="40% - Accent4 38 3" xfId="4174" xr:uid="{0066B3C0-44A1-4CE3-AB64-059A50DF9DCC}"/>
    <cellStyle name="40% - Accent4 38 4" xfId="4175" xr:uid="{25B4F369-4787-4FE6-A070-DDBA857F45D4}"/>
    <cellStyle name="40% - Accent4 39" xfId="446" xr:uid="{9E3D3012-715F-4196-BC7C-39A41944E597}"/>
    <cellStyle name="40% - Accent4 39 2" xfId="4176" xr:uid="{BE98C7E0-3CD5-4BA8-BC45-08B05A9E2688}"/>
    <cellStyle name="40% - Accent4 39 3" xfId="4177" xr:uid="{96D43EB4-A541-4CDB-BAE7-E6360341E49A}"/>
    <cellStyle name="40% - Accent4 39 4" xfId="4178" xr:uid="{17469996-75BB-463D-AB19-08823BBC0E91}"/>
    <cellStyle name="40% - Accent4 4" xfId="447" xr:uid="{A80EB761-7B06-4947-B0E1-D776012670EE}"/>
    <cellStyle name="40% - Accent4 4 2" xfId="448" xr:uid="{AA15C6AC-FF8C-4EDF-A035-A244120C1065}"/>
    <cellStyle name="40% - Accent4 4 2 2" xfId="4179" xr:uid="{2145C5E6-C0FF-4218-88CB-20B88928BCDC}"/>
    <cellStyle name="40% - Accent4 4 2 2 2" xfId="4180" xr:uid="{83297AD9-7D64-483F-BF51-1FCC98AF0128}"/>
    <cellStyle name="40% - Accent4 4 2 3" xfId="4181" xr:uid="{BB08D627-637C-4678-A32E-A795F69DCE76}"/>
    <cellStyle name="40% - Accent4 4 2 3 2" xfId="4182" xr:uid="{07859587-20B4-4D87-8B99-FA5C071F0825}"/>
    <cellStyle name="40% - Accent4 4 2 4" xfId="4183" xr:uid="{2B7D8707-717E-44A3-99E5-08482762063C}"/>
    <cellStyle name="40% - Accent4 4 3" xfId="1862" xr:uid="{6DA2BA7B-D61D-4103-92F2-68D9EBEC4614}"/>
    <cellStyle name="40% - Accent4 4 3 2" xfId="4184" xr:uid="{5976FB31-6F5E-4264-8202-68C1E99C528D}"/>
    <cellStyle name="40% - Accent4 4 3 3" xfId="4185" xr:uid="{27A2EF0C-930B-4B11-BD81-8A87807706B9}"/>
    <cellStyle name="40% - Accent4 4 3 4" xfId="4186" xr:uid="{210AEFF0-6AA1-48E3-8033-B69ABE81269E}"/>
    <cellStyle name="40% - Accent4 4 4" xfId="4187" xr:uid="{ED4F2B8A-96BB-4094-8B0C-D9EC7CAA9553}"/>
    <cellStyle name="40% - Accent4 4 4 2" xfId="4188" xr:uid="{3F8821AE-374A-4DF4-A61E-FD4B9A331433}"/>
    <cellStyle name="40% - Accent4 4 5" xfId="4189" xr:uid="{A7ECCCBE-398F-40B6-8D9A-F9817682C20F}"/>
    <cellStyle name="40% - Accent4 4 5 2" xfId="4190" xr:uid="{76BF978C-6B22-448D-9303-E9D3E898BD8F}"/>
    <cellStyle name="40% - Accent4 4 6" xfId="4191" xr:uid="{11203065-E9D5-4991-9A02-7F17DA5D5828}"/>
    <cellStyle name="40% - Accent4 40" xfId="449" xr:uid="{41880166-4772-4392-AFF5-7F0F4FBD4511}"/>
    <cellStyle name="40% - Accent4 40 2" xfId="4192" xr:uid="{C38DCD38-ACA4-4C31-AA47-B3CD726850D2}"/>
    <cellStyle name="40% - Accent4 40 3" xfId="4193" xr:uid="{924C8627-00FA-4006-BF6B-130AA39FD945}"/>
    <cellStyle name="40% - Accent4 40 4" xfId="4194" xr:uid="{0E87EB3D-28CA-45A1-BF0E-FDBB3D0D16D9}"/>
    <cellStyle name="40% - Accent4 5" xfId="450" xr:uid="{D037C4DC-EF63-4366-A45E-2B5A146B6E39}"/>
    <cellStyle name="40% - Accent4 5 2" xfId="1860" xr:uid="{3EA28C6D-A1DC-45BD-BFC7-F435F3190F25}"/>
    <cellStyle name="40% - Accent4 5 2 2" xfId="2396" xr:uid="{78C164AD-3ABF-4525-B326-671B308CFAC8}"/>
    <cellStyle name="40% - Accent4 5 2 2 2" xfId="4195" xr:uid="{4B9127DD-60D1-4121-99B4-846EB2FB8788}"/>
    <cellStyle name="40% - Accent4 5 2 2 2 2" xfId="4196" xr:uid="{2079EEFE-51C0-4576-8AA8-549D5D5D521C}"/>
    <cellStyle name="40% - Accent4 5 2 2 3" xfId="4197" xr:uid="{8164FD1D-3DF3-41B4-8C6D-1B1A21B61E1F}"/>
    <cellStyle name="40% - Accent4 5 2 2 3 2" xfId="4198" xr:uid="{48C160AE-5F82-4BFC-A299-D3E3DF2427CE}"/>
    <cellStyle name="40% - Accent4 5 2 2 4" xfId="4199" xr:uid="{16EA6072-FA70-4002-814D-CD7CF21C941E}"/>
    <cellStyle name="40% - Accent4 5 2 3" xfId="4200" xr:uid="{6B3BC8B0-6AB5-49B1-BAD3-6B74E74BD00C}"/>
    <cellStyle name="40% - Accent4 5 2 4" xfId="4201" xr:uid="{CAFA32A4-213A-4862-8932-0DE735D70AFC}"/>
    <cellStyle name="40% - Accent4 5 2 5" xfId="4202" xr:uid="{C3886AE1-3F5A-4628-BF61-9BF83E8D64B6}"/>
    <cellStyle name="40% - Accent4 5 3" xfId="4203" xr:uid="{BC9BA0EB-8727-4B01-B19F-456DE0EB16DC}"/>
    <cellStyle name="40% - Accent4 5 3 2" xfId="4204" xr:uid="{F09ECDFE-957A-443C-8896-6459EB079778}"/>
    <cellStyle name="40% - Accent4 5 4" xfId="4205" xr:uid="{8851344C-14EF-4C64-A733-C6E6D414AC30}"/>
    <cellStyle name="40% - Accent4 5 4 2" xfId="4206" xr:uid="{10AB06DC-20D3-42C2-81DE-50C557280A72}"/>
    <cellStyle name="40% - Accent4 5 5" xfId="4207" xr:uid="{311EFBCD-C193-4811-B480-5508A95E678D}"/>
    <cellStyle name="40% - Accent4 6" xfId="451" xr:uid="{5A4BE1EA-8719-40AD-8214-63015842204C}"/>
    <cellStyle name="40% - Accent4 6 2" xfId="4208" xr:uid="{C03AFE74-BCE6-47CB-9F92-270AC380968F}"/>
    <cellStyle name="40% - Accent4 6 3" xfId="4209" xr:uid="{7826666D-62F3-4B67-AA8C-FEB478E67846}"/>
    <cellStyle name="40% - Accent4 6 4" xfId="4210" xr:uid="{245196F5-51C7-42EC-B53C-A221E88C6387}"/>
    <cellStyle name="40% - Accent4 7" xfId="452" xr:uid="{16CAD321-98D9-4D9C-A20A-B3AE186E8D8A}"/>
    <cellStyle name="40% - Accent4 7 2" xfId="4211" xr:uid="{863A7971-B8B1-4E74-AA02-6CC678345041}"/>
    <cellStyle name="40% - Accent4 7 3" xfId="4212" xr:uid="{9943C787-C69B-456A-A7C0-02BD7E1D107D}"/>
    <cellStyle name="40% - Accent4 7 4" xfId="4213" xr:uid="{BB1EE564-6DEB-4E76-A44F-71461ADF950F}"/>
    <cellStyle name="40% - Accent4 8" xfId="453" xr:uid="{A9BB6777-9F24-46C2-8516-9A86FAAEA74B}"/>
    <cellStyle name="40% - Accent4 8 2" xfId="4214" xr:uid="{5C18CC3C-D2DA-4A46-ACFC-A83BFDD981C5}"/>
    <cellStyle name="40% - Accent4 8 3" xfId="4215" xr:uid="{C8C8385B-2D44-4F63-A912-0FFD79D97BBB}"/>
    <cellStyle name="40% - Accent4 8 4" xfId="4216" xr:uid="{CFF77289-BE0F-42A9-A86A-30C2234222F0}"/>
    <cellStyle name="40% - Accent4 9" xfId="454" xr:uid="{F919A67B-7EAF-4845-9878-7568EF97B06D}"/>
    <cellStyle name="40% - Accent4 9 2" xfId="4217" xr:uid="{A2FDDEE3-8F52-4C1D-8CE4-035FE137FF71}"/>
    <cellStyle name="40% - Accent4 9 3" xfId="4218" xr:uid="{C56344A7-C4F4-4F2D-BF40-5B7FA13172B3}"/>
    <cellStyle name="40% - Accent4 9 4" xfId="4219" xr:uid="{64D0A453-78B5-465E-AE65-68CB853F442B}"/>
    <cellStyle name="40% - Accent5 10" xfId="455" xr:uid="{CDAB26F3-CFF6-42D3-B071-7AE1329D1230}"/>
    <cellStyle name="40% - Accent5 10 2" xfId="4220" xr:uid="{4B4F6331-8082-4226-9159-2AF961B164D7}"/>
    <cellStyle name="40% - Accent5 10 3" xfId="4221" xr:uid="{139C9278-B889-4DC2-8F29-144EBC3BE443}"/>
    <cellStyle name="40% - Accent5 10 4" xfId="4222" xr:uid="{84051FDB-DF4F-4CB0-B68B-DC2CBA014DF8}"/>
    <cellStyle name="40% - Accent5 11" xfId="456" xr:uid="{1D1C34DB-CAC8-485A-AE6A-2CF50AC2EC85}"/>
    <cellStyle name="40% - Accent5 11 2" xfId="4223" xr:uid="{65E14F6C-3689-4E9F-9907-BBF5A3FAF0F7}"/>
    <cellStyle name="40% - Accent5 11 3" xfId="4224" xr:uid="{CB9E5F17-669E-42CA-8F0B-FACBAF7A09F6}"/>
    <cellStyle name="40% - Accent5 11 4" xfId="4225" xr:uid="{66AC2ECD-323D-4315-92A5-ACF3BB5B2913}"/>
    <cellStyle name="40% - Accent5 12" xfId="457" xr:uid="{8BE651E6-F82D-448A-9DBD-BD0C7308D599}"/>
    <cellStyle name="40% - Accent5 12 2" xfId="4226" xr:uid="{9235EEF9-28B7-4F47-935C-DC4044C9EC26}"/>
    <cellStyle name="40% - Accent5 12 3" xfId="4227" xr:uid="{B0C703D6-F006-46B1-8651-9C4DCEEDBBD2}"/>
    <cellStyle name="40% - Accent5 12 4" xfId="4228" xr:uid="{CE5890F3-2801-48C3-9C69-18049B5291E0}"/>
    <cellStyle name="40% - Accent5 13" xfId="458" xr:uid="{02F69864-6063-4C1E-929A-C1CEB401EB58}"/>
    <cellStyle name="40% - Accent5 13 2" xfId="4229" xr:uid="{930F3AF6-14FB-4290-98AB-8B4691F4DCB5}"/>
    <cellStyle name="40% - Accent5 13 3" xfId="4230" xr:uid="{157F8F7A-54C1-4D4E-AFEE-ED3AB488B5BD}"/>
    <cellStyle name="40% - Accent5 13 4" xfId="4231" xr:uid="{E146F69F-48E6-4621-868B-638143204B67}"/>
    <cellStyle name="40% - Accent5 14" xfId="459" xr:uid="{69998B8F-F0AB-44A0-81A3-C5E187ECBF8D}"/>
    <cellStyle name="40% - Accent5 14 2" xfId="4232" xr:uid="{A360536B-05F7-4E02-8E7F-4BBEFD0AD957}"/>
    <cellStyle name="40% - Accent5 14 3" xfId="4233" xr:uid="{E9E5D771-D6BF-4598-9F32-07A89D5FF8B5}"/>
    <cellStyle name="40% - Accent5 14 4" xfId="4234" xr:uid="{5029370A-825A-44A6-B028-8050DF67EBFA}"/>
    <cellStyle name="40% - Accent5 15" xfId="460" xr:uid="{9FA31F1C-EB6E-442B-8DE9-8AC878FDC0D1}"/>
    <cellStyle name="40% - Accent5 15 2" xfId="4235" xr:uid="{2B21409F-62A6-4C47-99E9-266069235797}"/>
    <cellStyle name="40% - Accent5 15 3" xfId="4236" xr:uid="{8892BBEC-7D7E-4B9E-A6D7-3C03182737FB}"/>
    <cellStyle name="40% - Accent5 15 4" xfId="4237" xr:uid="{87AD8D0C-1600-4B8B-878F-270324FFA596}"/>
    <cellStyle name="40% - Accent5 16" xfId="461" xr:uid="{DE0C236E-2EDB-4F42-BEC9-58DF20624668}"/>
    <cellStyle name="40% - Accent5 16 2" xfId="4238" xr:uid="{4CE4B601-0029-49C3-8AA2-2D8969B09116}"/>
    <cellStyle name="40% - Accent5 16 3" xfId="4239" xr:uid="{63CD7E34-B083-4F78-9566-B69E8EB84A07}"/>
    <cellStyle name="40% - Accent5 16 4" xfId="4240" xr:uid="{5BEE5816-979F-4AE8-9BF8-F290839EF3D6}"/>
    <cellStyle name="40% - Accent5 17" xfId="462" xr:uid="{6CD90B91-90E9-4F98-80CD-A9AFF3DDF939}"/>
    <cellStyle name="40% - Accent5 17 2" xfId="4241" xr:uid="{06D6520F-A076-4A8A-9A82-343CF9903753}"/>
    <cellStyle name="40% - Accent5 17 3" xfId="4242" xr:uid="{BAA756C5-C6DB-45EC-87AC-B5D6F44461CE}"/>
    <cellStyle name="40% - Accent5 17 4" xfId="4243" xr:uid="{D7A1AD92-00A6-4066-A109-4F495FBC75FA}"/>
    <cellStyle name="40% - Accent5 18" xfId="463" xr:uid="{D23AF57D-E290-45E9-AF1C-0B3FAE3F0AB6}"/>
    <cellStyle name="40% - Accent5 18 2" xfId="4244" xr:uid="{1937026D-BA58-477E-9825-EB7AA46F80DB}"/>
    <cellStyle name="40% - Accent5 18 3" xfId="4245" xr:uid="{A1D2BBC2-6CA3-4D04-9BBC-794CA6482E17}"/>
    <cellStyle name="40% - Accent5 18 4" xfId="4246" xr:uid="{7299E4B6-EC78-4A36-9006-AFD2FC79AC80}"/>
    <cellStyle name="40% - Accent5 19" xfId="464" xr:uid="{997A47A6-A9AD-47F4-BB3E-E1431D065C1E}"/>
    <cellStyle name="40% - Accent5 19 2" xfId="4247" xr:uid="{8C520D01-BEAA-4299-AE86-8496F82DE5AB}"/>
    <cellStyle name="40% - Accent5 19 3" xfId="4248" xr:uid="{13A3F63F-42CB-4095-BE17-B154A4D083F1}"/>
    <cellStyle name="40% - Accent5 19 4" xfId="4249" xr:uid="{136250E0-0A21-4F70-9EA2-C6B3A8B69CBD}"/>
    <cellStyle name="40% - Accent5 2" xfId="465" xr:uid="{B2F0DDD7-0EB9-408E-B5FF-EEFB5410AEA9}"/>
    <cellStyle name="40% - Accent5 2 2" xfId="466" xr:uid="{98A33790-DE1A-4A54-A4B2-455ACC872E01}"/>
    <cellStyle name="40% - Accent5 2 2 2" xfId="2398" xr:uid="{9B003B61-2191-44E5-B335-B845128C73DA}"/>
    <cellStyle name="40% - Accent5 2 2 2 2" xfId="4250" xr:uid="{6A8B51A9-F3C8-474A-A547-DA3C7D9099B5}"/>
    <cellStyle name="40% - Accent5 2 2 2 3" xfId="4251" xr:uid="{126ABB57-74DA-4F1E-946F-EACC91AE17F4}"/>
    <cellStyle name="40% - Accent5 2 2 2 4" xfId="4252" xr:uid="{689EBE94-D48E-4FE9-8C61-461EF4AFD93F}"/>
    <cellStyle name="40% - Accent5 2 2 3" xfId="2397" xr:uid="{EE9FAFB1-45A0-4B14-9B78-7CCCEF6D4B54}"/>
    <cellStyle name="40% - Accent5 2 2 3 2" xfId="4253" xr:uid="{695CA937-7E3A-4EA3-932C-4CE0BC633558}"/>
    <cellStyle name="40% - Accent5 2 2 3 2 2" xfId="4254" xr:uid="{F1DF85A4-7A47-433E-967D-D11E6B92F7F1}"/>
    <cellStyle name="40% - Accent5 2 2 3 3" xfId="4255" xr:uid="{7618B8D1-64AC-4FC8-9E8F-BC79F134E7F5}"/>
    <cellStyle name="40% - Accent5 2 2 3 3 2" xfId="4256" xr:uid="{E11EC935-8092-4231-9EC0-240D5A79DC43}"/>
    <cellStyle name="40% - Accent5 2 2 3 4" xfId="4257" xr:uid="{F1467D02-517C-4766-98DD-B3ABCDAB97D3}"/>
    <cellStyle name="40% - Accent5 2 2 4" xfId="4258" xr:uid="{890798F4-DFCB-417A-8AE8-4F2DE24C6A49}"/>
    <cellStyle name="40% - Accent5 2 2 5" xfId="4259" xr:uid="{45BB821B-1458-45F2-9333-AF5A79245512}"/>
    <cellStyle name="40% - Accent5 2 2 6" xfId="4260" xr:uid="{550CE6FD-C387-4D2C-BC2C-918AD745DE7D}"/>
    <cellStyle name="40% - Accent5 2 3" xfId="467" xr:uid="{0DD860AD-F2BA-470C-B7CD-534CEDE83CC5}"/>
    <cellStyle name="40% - Accent5 2 3 2" xfId="4261" xr:uid="{FFF06755-4152-42E5-8BD1-EBD91CFC61FC}"/>
    <cellStyle name="40% - Accent5 2 3 2 2" xfId="4262" xr:uid="{ADD39C7A-6831-41CC-A9EB-BF417AFFBC7E}"/>
    <cellStyle name="40% - Accent5 2 3 3" xfId="4263" xr:uid="{337FF89F-315B-409E-A431-1FFC2EE5F6DA}"/>
    <cellStyle name="40% - Accent5 2 3 3 2" xfId="4264" xr:uid="{6CADE5AE-96EC-4EC6-8089-7865244F1006}"/>
    <cellStyle name="40% - Accent5 2 3 4" xfId="4265" xr:uid="{A8389E95-30DB-4A79-9FFB-5CF8E9AD614D}"/>
    <cellStyle name="40% - Accent5 2 4" xfId="4266" xr:uid="{063D0511-A46B-4548-9571-48662FF6E63C}"/>
    <cellStyle name="40% - Accent5 2 4 2" xfId="4267" xr:uid="{E23DD756-A94C-4F04-AFE4-9E55C723987D}"/>
    <cellStyle name="40% - Accent5 2 5" xfId="4268" xr:uid="{152CC7C2-29DB-488F-AA19-3D7220BD5240}"/>
    <cellStyle name="40% - Accent5 2 5 2" xfId="4269" xr:uid="{F4AA0849-E4B9-4BFF-A206-005DD94EC660}"/>
    <cellStyle name="40% - Accent5 2 6" xfId="4270" xr:uid="{B3A118ED-91F1-4DEA-9103-B295E0658530}"/>
    <cellStyle name="40% - Accent5 20" xfId="468" xr:uid="{A594B43D-1D82-43FC-8CDE-AC8D0CBAC429}"/>
    <cellStyle name="40% - Accent5 20 2" xfId="4271" xr:uid="{F2DA5440-BFAB-413E-AAE5-F7CB93561359}"/>
    <cellStyle name="40% - Accent5 20 3" xfId="4272" xr:uid="{8B2D859D-63B3-4414-82BC-DC1177722F6A}"/>
    <cellStyle name="40% - Accent5 20 4" xfId="4273" xr:uid="{92EF5D45-6644-4654-8D2C-E0AE6D9FF3F9}"/>
    <cellStyle name="40% - Accent5 21" xfId="469" xr:uid="{2BE0D219-E522-476E-B15E-7487EB7753E2}"/>
    <cellStyle name="40% - Accent5 21 2" xfId="4274" xr:uid="{D1C55D27-2A86-474A-A40F-930B1DBBA89A}"/>
    <cellStyle name="40% - Accent5 21 3" xfId="4275" xr:uid="{4C8939E1-7E7D-4F23-A4FD-0C7AEB8BC2CE}"/>
    <cellStyle name="40% - Accent5 21 4" xfId="4276" xr:uid="{F75902B1-142B-4E2A-98C8-A5AC1C975A79}"/>
    <cellStyle name="40% - Accent5 22" xfId="470" xr:uid="{1E45C75F-A191-41E0-BE5B-9C1FC290E70A}"/>
    <cellStyle name="40% - Accent5 22 2" xfId="4277" xr:uid="{546C9A9C-7476-43A9-8ECE-ED2C2ACA342C}"/>
    <cellStyle name="40% - Accent5 22 3" xfId="4278" xr:uid="{C14459C9-F2B9-412A-B9B3-7BA678F20409}"/>
    <cellStyle name="40% - Accent5 22 4" xfId="4279" xr:uid="{9AC0F8EA-4897-4C85-B7BC-34643EED11CE}"/>
    <cellStyle name="40% - Accent5 23" xfId="471" xr:uid="{81E1B863-8275-4DF1-99B2-23A746FAED7F}"/>
    <cellStyle name="40% - Accent5 23 2" xfId="4280" xr:uid="{021E93C8-8F91-46A4-B578-07AF87E2BD71}"/>
    <cellStyle name="40% - Accent5 23 3" xfId="4281" xr:uid="{F2B88834-0982-49C2-B693-FF452ADC918C}"/>
    <cellStyle name="40% - Accent5 23 4" xfId="4282" xr:uid="{9E574A90-D7A9-4DA7-87BF-3704E3695A91}"/>
    <cellStyle name="40% - Accent5 24" xfId="472" xr:uid="{4164652A-9781-4182-A5D0-31C523A10085}"/>
    <cellStyle name="40% - Accent5 24 2" xfId="4283" xr:uid="{C86DAF30-19EE-4F47-BD5E-2E4A5D68B1BF}"/>
    <cellStyle name="40% - Accent5 24 3" xfId="4284" xr:uid="{CF0ED9AB-8890-45AA-91B3-4D60E765F556}"/>
    <cellStyle name="40% - Accent5 24 4" xfId="4285" xr:uid="{583BE547-B2B8-453F-9995-DC6C1155A929}"/>
    <cellStyle name="40% - Accent5 25" xfId="473" xr:uid="{9D557514-BFB7-4362-B1EF-86C0AD536251}"/>
    <cellStyle name="40% - Accent5 25 2" xfId="4286" xr:uid="{F871B80A-0C31-474E-B665-44D272978908}"/>
    <cellStyle name="40% - Accent5 25 3" xfId="4287" xr:uid="{BAE5B0FA-B3D7-4B1A-80EA-DF6753FBF9C8}"/>
    <cellStyle name="40% - Accent5 25 4" xfId="4288" xr:uid="{E0CA0A2E-E223-459D-B06B-290187692F06}"/>
    <cellStyle name="40% - Accent5 26" xfId="474" xr:uid="{76804EA5-6CF7-40F5-B488-110778173954}"/>
    <cellStyle name="40% - Accent5 26 2" xfId="4289" xr:uid="{BFCDA867-A093-482F-804D-D1F4746E686A}"/>
    <cellStyle name="40% - Accent5 26 3" xfId="4290" xr:uid="{AB6E955B-0512-4B2C-9F3C-5E49717B9FB9}"/>
    <cellStyle name="40% - Accent5 26 4" xfId="4291" xr:uid="{2045BA61-AF0F-4E90-BC40-22B8E55AE443}"/>
    <cellStyle name="40% - Accent5 27" xfId="475" xr:uid="{0CB37F25-8184-4547-9B3E-4663AE604653}"/>
    <cellStyle name="40% - Accent5 27 2" xfId="4292" xr:uid="{DEA608CA-3029-418D-A3BB-03B6DD3CFFDA}"/>
    <cellStyle name="40% - Accent5 27 3" xfId="4293" xr:uid="{1F7D3DD3-795B-4697-8142-C9BCB3831147}"/>
    <cellStyle name="40% - Accent5 27 4" xfId="4294" xr:uid="{31F783EC-B1BE-4ADA-8862-134C7D3D93CB}"/>
    <cellStyle name="40% - Accent5 28" xfId="476" xr:uid="{1CA5D931-44F6-48B0-9F2F-8334C9B8E79D}"/>
    <cellStyle name="40% - Accent5 28 2" xfId="4295" xr:uid="{4A636C8D-D12B-48AF-AC3B-E43078D06620}"/>
    <cellStyle name="40% - Accent5 28 3" xfId="4296" xr:uid="{873089EA-5E05-4D1F-96CD-31B4807395A3}"/>
    <cellStyle name="40% - Accent5 28 4" xfId="4297" xr:uid="{61FB6D38-822C-460B-9875-ADE6942CA225}"/>
    <cellStyle name="40% - Accent5 29" xfId="477" xr:uid="{9CAB8504-A7F4-43C1-833A-89D4F7C00D48}"/>
    <cellStyle name="40% - Accent5 29 2" xfId="4298" xr:uid="{3B250B69-7104-4CF4-8160-676DDE6C0593}"/>
    <cellStyle name="40% - Accent5 29 3" xfId="4299" xr:uid="{F74E916E-E48F-4BF4-8FBF-611EEB4C49AE}"/>
    <cellStyle name="40% - Accent5 29 4" xfId="4300" xr:uid="{DE646113-6523-4CC3-A3FE-994461BAD229}"/>
    <cellStyle name="40% - Accent5 3" xfId="478" xr:uid="{1B752C87-AB7F-4108-8C3D-836192144FFE}"/>
    <cellStyle name="40% - Accent5 3 2" xfId="479" xr:uid="{B9155B6A-44AC-4857-9961-8202FFC0EF69}"/>
    <cellStyle name="40% - Accent5 3 2 2" xfId="4301" xr:uid="{1BB83062-DFDE-4D56-A964-DE153CC75A96}"/>
    <cellStyle name="40% - Accent5 3 2 2 2" xfId="4302" xr:uid="{DE2F3ADC-62E9-4C8A-9BC3-91F418684FA6}"/>
    <cellStyle name="40% - Accent5 3 2 3" xfId="4303" xr:uid="{9A8729FB-6265-4652-BE0A-1F3C895E7CC3}"/>
    <cellStyle name="40% - Accent5 3 2 3 2" xfId="4304" xr:uid="{421A4A89-23B3-4B7A-A4A2-166EED1418C8}"/>
    <cellStyle name="40% - Accent5 3 2 4" xfId="4305" xr:uid="{F0020F68-CD47-4A11-A46A-9D0B66007943}"/>
    <cellStyle name="40% - Accent5 3 3" xfId="1864" xr:uid="{59137B9B-694D-4D30-95E6-B4F4E461B9CB}"/>
    <cellStyle name="40% - Accent5 3 3 2" xfId="4306" xr:uid="{33A5C586-D6BC-4FBB-B541-72B9C1925948}"/>
    <cellStyle name="40% - Accent5 3 3 3" xfId="4307" xr:uid="{B002008E-E6BE-46D1-91F0-D9249A086D20}"/>
    <cellStyle name="40% - Accent5 3 3 4" xfId="4308" xr:uid="{0426F569-E1FB-4D94-BF0C-3B9EB8A32505}"/>
    <cellStyle name="40% - Accent5 3 4" xfId="4309" xr:uid="{761089BA-E36D-4BDC-B6F4-0BB4D7D124A6}"/>
    <cellStyle name="40% - Accent5 3 4 2" xfId="4310" xr:uid="{2CE2A53A-575C-4713-B81B-A1E243286925}"/>
    <cellStyle name="40% - Accent5 3 5" xfId="4311" xr:uid="{6A66E2AB-810C-438C-8CB1-4596F61C1A44}"/>
    <cellStyle name="40% - Accent5 3 5 2" xfId="4312" xr:uid="{D2572471-E072-40D7-8DA3-DDE6B8F16AD0}"/>
    <cellStyle name="40% - Accent5 3 6" xfId="4313" xr:uid="{A129A4F3-C45A-4D0D-B903-8897307052F9}"/>
    <cellStyle name="40% - Accent5 30" xfId="480" xr:uid="{5F465DA9-33E9-48CA-9B8C-FE56FC8E0EA3}"/>
    <cellStyle name="40% - Accent5 30 2" xfId="4314" xr:uid="{6E5BFAFC-EF56-4EE8-9408-C75C84F8832C}"/>
    <cellStyle name="40% - Accent5 30 3" xfId="4315" xr:uid="{660EFB79-1A7E-48BE-BAC0-72AC5CBC7FEC}"/>
    <cellStyle name="40% - Accent5 30 4" xfId="4316" xr:uid="{18B117DD-B6D1-4A49-A63A-10245375861E}"/>
    <cellStyle name="40% - Accent5 31" xfId="481" xr:uid="{4856EC16-90D6-46CA-A378-E2C8C03FC1A3}"/>
    <cellStyle name="40% - Accent5 31 2" xfId="4317" xr:uid="{96B4BA1E-5E2B-4F96-B8EF-6D6126780510}"/>
    <cellStyle name="40% - Accent5 31 3" xfId="4318" xr:uid="{5FBBC920-947A-480A-9A93-5C6FFCB4C43F}"/>
    <cellStyle name="40% - Accent5 31 4" xfId="4319" xr:uid="{9E3FC3CE-B13D-4EAF-89C5-177536EA0BAE}"/>
    <cellStyle name="40% - Accent5 32" xfId="482" xr:uid="{D81335AF-DB30-40B8-89C5-8993C2688B62}"/>
    <cellStyle name="40% - Accent5 32 2" xfId="4320" xr:uid="{1C2CD5FD-8BEE-4067-B1A0-1736A21BFF63}"/>
    <cellStyle name="40% - Accent5 32 3" xfId="4321" xr:uid="{623453A4-001E-46B3-BFE4-D0C8EB25CA04}"/>
    <cellStyle name="40% - Accent5 32 4" xfId="4322" xr:uid="{1B34EE5F-2AE8-4C0E-9FEB-5FC6F630B207}"/>
    <cellStyle name="40% - Accent5 33" xfId="483" xr:uid="{3B43BBEB-C04F-4ADB-BEF1-C201292B00A2}"/>
    <cellStyle name="40% - Accent5 33 2" xfId="4323" xr:uid="{31BF7F49-983C-401D-AC50-8159944B8BF4}"/>
    <cellStyle name="40% - Accent5 33 3" xfId="4324" xr:uid="{F46A0ADC-E958-4371-B0F7-B71782B8032C}"/>
    <cellStyle name="40% - Accent5 33 4" xfId="4325" xr:uid="{40F72B76-B6E6-4D43-B3B3-0589D0886E7B}"/>
    <cellStyle name="40% - Accent5 34" xfId="484" xr:uid="{91E25B46-DBD0-4AC4-BD7D-D97F4DA9D9C2}"/>
    <cellStyle name="40% - Accent5 34 2" xfId="4326" xr:uid="{920DF94D-B3EE-434E-9BCA-DE9FAAD3F49F}"/>
    <cellStyle name="40% - Accent5 34 3" xfId="4327" xr:uid="{EF6BE302-1002-43D9-89D8-4C2AE0D94C34}"/>
    <cellStyle name="40% - Accent5 34 4" xfId="4328" xr:uid="{A1FD6EC7-49C9-482F-B136-37BCF55C1167}"/>
    <cellStyle name="40% - Accent5 35" xfId="485" xr:uid="{A5DE1684-B383-4439-82B2-63FBCCAB9325}"/>
    <cellStyle name="40% - Accent5 35 2" xfId="4329" xr:uid="{C6656FAF-F9B4-4178-A53A-990965F93A89}"/>
    <cellStyle name="40% - Accent5 35 3" xfId="4330" xr:uid="{74DDC322-DB9F-4FE8-8B3B-AA97B356E3FC}"/>
    <cellStyle name="40% - Accent5 35 4" xfId="4331" xr:uid="{DFDFE5B7-7532-42E7-B54B-83C802780B4C}"/>
    <cellStyle name="40% - Accent5 36" xfId="486" xr:uid="{D8C31EFB-059E-4CE5-A427-720660874ED8}"/>
    <cellStyle name="40% - Accent5 36 2" xfId="4332" xr:uid="{CBE1F546-8BEB-4D98-8E6B-90300084A1E4}"/>
    <cellStyle name="40% - Accent5 36 3" xfId="4333" xr:uid="{526C9C25-93E7-4618-88BB-33FCFE5F0212}"/>
    <cellStyle name="40% - Accent5 36 4" xfId="4334" xr:uid="{4B0A4C6C-B994-4578-8888-6DAC97DBD296}"/>
    <cellStyle name="40% - Accent5 37" xfId="487" xr:uid="{56ED35E7-2335-45A2-890D-A01B7301F9F1}"/>
    <cellStyle name="40% - Accent5 37 2" xfId="4335" xr:uid="{90780764-370F-4437-BD69-513FAA32F3CB}"/>
    <cellStyle name="40% - Accent5 37 3" xfId="4336" xr:uid="{D21121AD-F752-408C-8C23-24DBBCA2D3B6}"/>
    <cellStyle name="40% - Accent5 37 4" xfId="4337" xr:uid="{D080D42D-C203-44CA-90D7-3C04EDF574F9}"/>
    <cellStyle name="40% - Accent5 38" xfId="488" xr:uid="{7D9F8677-8AF6-4AF5-BFC6-D9849C11B617}"/>
    <cellStyle name="40% - Accent5 38 2" xfId="4338" xr:uid="{CB61AF3D-5459-4040-B232-FD6CB7271647}"/>
    <cellStyle name="40% - Accent5 38 3" xfId="4339" xr:uid="{698594CA-DDF4-4F37-9C2A-895016AD06DF}"/>
    <cellStyle name="40% - Accent5 38 4" xfId="4340" xr:uid="{AE9AB32E-8A36-4444-AD3B-370EA4050D81}"/>
    <cellStyle name="40% - Accent5 39" xfId="489" xr:uid="{4D4A8337-3B2F-48B4-9A49-C60FF4D1277C}"/>
    <cellStyle name="40% - Accent5 39 2" xfId="4341" xr:uid="{B9CB4919-B31C-466C-832C-7D8E122AB70C}"/>
    <cellStyle name="40% - Accent5 39 3" xfId="4342" xr:uid="{5C86D95E-B401-41BA-8A81-2C29AC54B428}"/>
    <cellStyle name="40% - Accent5 39 4" xfId="4343" xr:uid="{F3772559-6E8E-4FD6-8A29-3E0A9D5F8B65}"/>
    <cellStyle name="40% - Accent5 4" xfId="490" xr:uid="{D60F350C-5E96-4755-A653-2954C3F0D0A1}"/>
    <cellStyle name="40% - Accent5 4 2" xfId="491" xr:uid="{A2D3C383-E06F-4EA9-B0AA-D15B4C4A39DA}"/>
    <cellStyle name="40% - Accent5 4 2 2" xfId="4344" xr:uid="{D348E933-7B64-41B9-8D17-E2CF0D35A51A}"/>
    <cellStyle name="40% - Accent5 4 2 2 2" xfId="4345" xr:uid="{DEFECEBB-F259-402F-9CB5-9AC71A806E16}"/>
    <cellStyle name="40% - Accent5 4 2 3" xfId="4346" xr:uid="{7CF4C9D1-0C7A-4CDC-BF21-428EAC0CE8FF}"/>
    <cellStyle name="40% - Accent5 4 2 3 2" xfId="4347" xr:uid="{9562035F-2F94-4E40-9D54-B720497A69A7}"/>
    <cellStyle name="40% - Accent5 4 2 4" xfId="4348" xr:uid="{5768668D-48C8-4F5A-B55E-FEB7F1966E7D}"/>
    <cellStyle name="40% - Accent5 4 3" xfId="1865" xr:uid="{F6BD5882-301C-423C-B146-30C4F78182D0}"/>
    <cellStyle name="40% - Accent5 4 3 2" xfId="4349" xr:uid="{B83723CD-58BC-4E68-AA64-258571661035}"/>
    <cellStyle name="40% - Accent5 4 3 3" xfId="4350" xr:uid="{36A901FD-9F2D-4419-9CBF-BEBD460ED25F}"/>
    <cellStyle name="40% - Accent5 4 3 4" xfId="4351" xr:uid="{3C7C0629-C143-4FA0-B1BA-3AD3FCBC873B}"/>
    <cellStyle name="40% - Accent5 4 4" xfId="4352" xr:uid="{0010ECA5-71E7-4DC8-A73D-61CDEA99F0B6}"/>
    <cellStyle name="40% - Accent5 4 4 2" xfId="4353" xr:uid="{8C5141BB-6F28-4315-A7EB-DAE701711ED4}"/>
    <cellStyle name="40% - Accent5 4 5" xfId="4354" xr:uid="{22292FAC-D2A6-44AF-A709-6DD6F79D5AED}"/>
    <cellStyle name="40% - Accent5 4 5 2" xfId="4355" xr:uid="{3278FF96-7E14-42D5-861D-33FA6F0DC6E6}"/>
    <cellStyle name="40% - Accent5 4 6" xfId="4356" xr:uid="{616329F0-F72C-4B9C-90D5-6C2F6C84453F}"/>
    <cellStyle name="40% - Accent5 40" xfId="492" xr:uid="{E4B467CA-BE30-4998-9327-028EF8FBEB4D}"/>
    <cellStyle name="40% - Accent5 40 2" xfId="4357" xr:uid="{DC3433F1-0BCB-4937-8437-FC70B1ECCBBC}"/>
    <cellStyle name="40% - Accent5 40 3" xfId="4358" xr:uid="{76D4B5B4-7FCF-4959-B3B4-3874FCFA3D3D}"/>
    <cellStyle name="40% - Accent5 40 4" xfId="4359" xr:uid="{08613ABF-DCBE-45FB-8616-DF66D4752E08}"/>
    <cellStyle name="40% - Accent5 5" xfId="493" xr:uid="{F2BE5717-6866-4419-88C2-8BCD209A7D5F}"/>
    <cellStyle name="40% - Accent5 5 2" xfId="1863" xr:uid="{1C8411EC-B068-40C5-AEFD-6B3A7540298D}"/>
    <cellStyle name="40% - Accent5 5 2 2" xfId="2399" xr:uid="{373B242B-202D-4D8A-A444-525F17634C0A}"/>
    <cellStyle name="40% - Accent5 5 2 2 2" xfId="4360" xr:uid="{72268D09-1174-46B9-B32C-06EEC2EBA7B7}"/>
    <cellStyle name="40% - Accent5 5 2 2 2 2" xfId="4361" xr:uid="{D9DAE035-2194-4023-A121-141D76244A7A}"/>
    <cellStyle name="40% - Accent5 5 2 2 3" xfId="4362" xr:uid="{9F833E18-BDD8-4C71-AA1E-F4E226D0403B}"/>
    <cellStyle name="40% - Accent5 5 2 2 3 2" xfId="4363" xr:uid="{C80697A9-F219-40B3-BEFA-775E893505A7}"/>
    <cellStyle name="40% - Accent5 5 2 2 4" xfId="4364" xr:uid="{3546A9F8-0DCA-4CE2-ACCA-13B9677D7E86}"/>
    <cellStyle name="40% - Accent5 5 2 3" xfId="4365" xr:uid="{EED7376D-5455-4D3B-A9CB-0282B7FF183C}"/>
    <cellStyle name="40% - Accent5 5 2 4" xfId="4366" xr:uid="{F3608EC4-B73E-4F1C-9E86-ADDFBAD9F6A1}"/>
    <cellStyle name="40% - Accent5 5 2 5" xfId="4367" xr:uid="{D5FC7EBF-0BE6-4B66-AAFA-431EB6D9063B}"/>
    <cellStyle name="40% - Accent5 5 3" xfId="4368" xr:uid="{03BBB276-0D0C-4AA6-BA33-4835A4DB6500}"/>
    <cellStyle name="40% - Accent5 5 3 2" xfId="4369" xr:uid="{BD4C6115-7677-4EAD-8970-14528664497A}"/>
    <cellStyle name="40% - Accent5 5 4" xfId="4370" xr:uid="{6B941365-B759-4FFF-8E41-79AB38C66B7B}"/>
    <cellStyle name="40% - Accent5 5 4 2" xfId="4371" xr:uid="{4AA3A8BE-DC99-4B4E-A504-2F65968F34A8}"/>
    <cellStyle name="40% - Accent5 5 5" xfId="4372" xr:uid="{69145900-1A81-418D-9F6A-ADE265507EFD}"/>
    <cellStyle name="40% - Accent5 6" xfId="494" xr:uid="{7CB5B4DF-A0F8-4638-B397-B04D4BC1EB1F}"/>
    <cellStyle name="40% - Accent5 6 2" xfId="4373" xr:uid="{F9DA34C3-CE62-4701-8775-DD2857EC62D1}"/>
    <cellStyle name="40% - Accent5 6 3" xfId="4374" xr:uid="{57B9DA42-7573-4B5B-8F5D-C6B6168010D8}"/>
    <cellStyle name="40% - Accent5 6 4" xfId="4375" xr:uid="{1FBD815C-A09F-499C-B8A6-C2F1638A516D}"/>
    <cellStyle name="40% - Accent5 7" xfId="495" xr:uid="{ED5116AD-7139-4AB5-A4C7-D00639015B75}"/>
    <cellStyle name="40% - Accent5 7 2" xfId="4376" xr:uid="{62F68603-382E-49D0-9502-A022BBEB8829}"/>
    <cellStyle name="40% - Accent5 7 3" xfId="4377" xr:uid="{C477DC1B-6151-4B1B-A3F4-9C1C889798F0}"/>
    <cellStyle name="40% - Accent5 7 4" xfId="4378" xr:uid="{B0C674ED-F8E6-4B9E-A808-7A10C5BE2466}"/>
    <cellStyle name="40% - Accent5 8" xfId="496" xr:uid="{E80A4D49-E2BC-46D5-9882-A0A15D5DCF56}"/>
    <cellStyle name="40% - Accent5 8 2" xfId="4379" xr:uid="{D0612ABB-C6A2-458F-AB5D-5B1605F98961}"/>
    <cellStyle name="40% - Accent5 8 3" xfId="4380" xr:uid="{3B7A4CFF-19A4-4EA3-83C0-DE6E1C72D8FA}"/>
    <cellStyle name="40% - Accent5 8 4" xfId="4381" xr:uid="{359CEED5-2363-4E5C-9B1E-7E41C58C0DDB}"/>
    <cellStyle name="40% - Accent5 9" xfId="497" xr:uid="{7AEA1DDA-9269-4B54-9CFB-0C2EFC8E60AC}"/>
    <cellStyle name="40% - Accent5 9 2" xfId="4382" xr:uid="{53CCE637-1533-4E5F-972F-FC1770371D2A}"/>
    <cellStyle name="40% - Accent5 9 3" xfId="4383" xr:uid="{862237E0-E910-45CB-B8BA-706F80CFF7CB}"/>
    <cellStyle name="40% - Accent5 9 4" xfId="4384" xr:uid="{6B2D6635-8BC4-4633-91CC-8437BFF34B3A}"/>
    <cellStyle name="40% - Accent6 10" xfId="498" xr:uid="{AA64C729-74F7-415C-ACF3-ED76C8C1FD71}"/>
    <cellStyle name="40% - Accent6 10 2" xfId="4385" xr:uid="{36C165B5-CCAF-4DA0-92A7-6B5EC7B64A32}"/>
    <cellStyle name="40% - Accent6 10 3" xfId="4386" xr:uid="{DC77A088-9BEC-4F3E-9BCE-D7E5DC4A7FDE}"/>
    <cellStyle name="40% - Accent6 10 4" xfId="4387" xr:uid="{D2A2AC78-49BF-48B1-BA46-6CDE31E982A4}"/>
    <cellStyle name="40% - Accent6 11" xfId="499" xr:uid="{28439D96-C4B2-4B7E-BF63-151546CCB3F5}"/>
    <cellStyle name="40% - Accent6 11 2" xfId="4388" xr:uid="{0861E434-3831-4758-A46D-7ECB49CD5A4C}"/>
    <cellStyle name="40% - Accent6 11 3" xfId="4389" xr:uid="{663F1D9D-053C-4437-92D9-6C09691E3417}"/>
    <cellStyle name="40% - Accent6 11 4" xfId="4390" xr:uid="{C66AC416-BD18-489B-B668-EA85BE08B7AE}"/>
    <cellStyle name="40% - Accent6 12" xfId="500" xr:uid="{2F077CB7-57CA-4F02-ACC6-322A1F5B3281}"/>
    <cellStyle name="40% - Accent6 12 2" xfId="4391" xr:uid="{CCFA51DE-5F27-40E6-B347-A0BF20272CEA}"/>
    <cellStyle name="40% - Accent6 12 3" xfId="4392" xr:uid="{1D9EE2D5-DE60-4B62-8627-D3C55B66392E}"/>
    <cellStyle name="40% - Accent6 12 4" xfId="4393" xr:uid="{23E4F3D3-B832-4C05-911E-B02F128A0C3D}"/>
    <cellStyle name="40% - Accent6 13" xfId="501" xr:uid="{A835D4C4-C912-495B-99B0-754CECDDBB5C}"/>
    <cellStyle name="40% - Accent6 13 2" xfId="4394" xr:uid="{0C0FF8BB-C270-471C-A98C-2048B81C42CC}"/>
    <cellStyle name="40% - Accent6 13 3" xfId="4395" xr:uid="{45AF7C59-2BD9-4E6D-8418-1AC7E87EAC99}"/>
    <cellStyle name="40% - Accent6 13 4" xfId="4396" xr:uid="{2D3D973B-64DF-49B5-AAD0-AB1410520E29}"/>
    <cellStyle name="40% - Accent6 14" xfId="502" xr:uid="{59358427-B130-4E04-BF0A-E39CA3B7A31C}"/>
    <cellStyle name="40% - Accent6 14 2" xfId="4397" xr:uid="{33A01666-5608-4F18-967F-9B4F00A67CE8}"/>
    <cellStyle name="40% - Accent6 14 3" xfId="4398" xr:uid="{C4C81982-E26E-4850-B5C1-D1710F476795}"/>
    <cellStyle name="40% - Accent6 14 4" xfId="4399" xr:uid="{47DCEE76-F83A-4B97-A989-1EF363512BF9}"/>
    <cellStyle name="40% - Accent6 15" xfId="503" xr:uid="{9EB1AEB4-BCAA-412C-AB46-B8220C559807}"/>
    <cellStyle name="40% - Accent6 15 2" xfId="4400" xr:uid="{D1B544B9-1497-4AFA-9EFB-0FFB3499B0DE}"/>
    <cellStyle name="40% - Accent6 15 3" xfId="4401" xr:uid="{31E912E9-0143-4A8A-8B2F-F05037AB3058}"/>
    <cellStyle name="40% - Accent6 15 4" xfId="4402" xr:uid="{8D340E99-36D7-424F-B3D5-942848BAA982}"/>
    <cellStyle name="40% - Accent6 16" xfId="504" xr:uid="{57378E65-6091-4A00-AD7A-3D88096FEB78}"/>
    <cellStyle name="40% - Accent6 16 2" xfId="4403" xr:uid="{BB0DC3E7-38A5-47AA-881F-245348B685F4}"/>
    <cellStyle name="40% - Accent6 16 3" xfId="4404" xr:uid="{152CD44F-652D-41DD-8C5D-F01038A97DD8}"/>
    <cellStyle name="40% - Accent6 16 4" xfId="4405" xr:uid="{E757E8A6-B702-40FD-A000-835137C41AF8}"/>
    <cellStyle name="40% - Accent6 17" xfId="505" xr:uid="{2DFAA5F6-436E-422A-8FBC-007C1C541ED1}"/>
    <cellStyle name="40% - Accent6 17 2" xfId="4406" xr:uid="{8554F1F4-1A36-4D0A-95CD-45014B075F45}"/>
    <cellStyle name="40% - Accent6 17 3" xfId="4407" xr:uid="{5AEC9DDB-2BFF-4F0D-A1F5-43ACD1DD998E}"/>
    <cellStyle name="40% - Accent6 17 4" xfId="4408" xr:uid="{9CCC19B0-8DA7-4626-89AD-6545883AC586}"/>
    <cellStyle name="40% - Accent6 18" xfId="506" xr:uid="{78D7546F-9071-41EE-98C0-70D6B04261B6}"/>
    <cellStyle name="40% - Accent6 18 2" xfId="4409" xr:uid="{6D0B1CD6-6DBD-4706-AA41-381AE647F0FD}"/>
    <cellStyle name="40% - Accent6 18 3" xfId="4410" xr:uid="{EB44E90D-04D9-41B1-9A7F-714E22D8C09D}"/>
    <cellStyle name="40% - Accent6 18 4" xfId="4411" xr:uid="{900714A4-620A-439A-9AC8-16C7055FD9B0}"/>
    <cellStyle name="40% - Accent6 19" xfId="507" xr:uid="{F024FBEC-AB8A-4E72-AD8C-D3BD865DA9C6}"/>
    <cellStyle name="40% - Accent6 19 2" xfId="4412" xr:uid="{AFD40EE8-D9F5-4FB6-AFF6-ED6A49694C07}"/>
    <cellStyle name="40% - Accent6 19 3" xfId="4413" xr:uid="{38CE8576-22AA-42B9-A7D2-C08859F11897}"/>
    <cellStyle name="40% - Accent6 19 4" xfId="4414" xr:uid="{CDFF3D15-DD33-4400-A625-6B8044061646}"/>
    <cellStyle name="40% - Accent6 2" xfId="508" xr:uid="{86DC9A70-8EA9-4460-A1A4-69B0BA76491C}"/>
    <cellStyle name="40% - Accent6 2 2" xfId="509" xr:uid="{CD197594-C095-4B16-8D4C-33EFDD13BC05}"/>
    <cellStyle name="40% - Accent6 2 2 2" xfId="2401" xr:uid="{A23BC354-B248-43FF-BD6A-47A7ABE147E1}"/>
    <cellStyle name="40% - Accent6 2 2 2 2" xfId="4415" xr:uid="{A7B2C243-BB15-469F-A5E9-34E0C58AB9D2}"/>
    <cellStyle name="40% - Accent6 2 2 2 3" xfId="4416" xr:uid="{798A4875-9563-415C-96B0-AFF3485E58D8}"/>
    <cellStyle name="40% - Accent6 2 2 2 4" xfId="4417" xr:uid="{6E13A51E-5B0A-4C84-93DC-7CC3ED3E867C}"/>
    <cellStyle name="40% - Accent6 2 2 3" xfId="2400" xr:uid="{F2D7C3D3-9A00-4B7B-9231-B5D30EDCC817}"/>
    <cellStyle name="40% - Accent6 2 2 3 2" xfId="4418" xr:uid="{A0A715B1-EF99-4367-8149-3EF08CF0FFBE}"/>
    <cellStyle name="40% - Accent6 2 2 3 2 2" xfId="4419" xr:uid="{A81DECEC-900A-44F1-B8D4-4DD7D051B451}"/>
    <cellStyle name="40% - Accent6 2 2 3 3" xfId="4420" xr:uid="{756AC5BB-7923-41FA-BB5E-D80D8B54B7CF}"/>
    <cellStyle name="40% - Accent6 2 2 3 3 2" xfId="4421" xr:uid="{D6D9350C-0E84-45EA-AD9E-DF376D1079BA}"/>
    <cellStyle name="40% - Accent6 2 2 3 4" xfId="4422" xr:uid="{EED6D577-781B-4EB7-8C02-E2CAF55286ED}"/>
    <cellStyle name="40% - Accent6 2 2 4" xfId="4423" xr:uid="{6EB926A2-B335-4C2F-9CB6-34C8D04549DF}"/>
    <cellStyle name="40% - Accent6 2 2 5" xfId="4424" xr:uid="{67C1FD65-681A-4C65-9623-9EC53F063EDA}"/>
    <cellStyle name="40% - Accent6 2 2 6" xfId="4425" xr:uid="{5990D181-2B4B-4BB2-9E2E-561674AD3033}"/>
    <cellStyle name="40% - Accent6 2 3" xfId="510" xr:uid="{BFC8E42E-93F0-467F-ABD2-5943B2C94DA6}"/>
    <cellStyle name="40% - Accent6 2 3 2" xfId="4426" xr:uid="{38744B11-3736-444D-9ED1-47D7659100C0}"/>
    <cellStyle name="40% - Accent6 2 3 2 2" xfId="4427" xr:uid="{1983E59E-78AB-406D-BE14-7A14C5E1B76B}"/>
    <cellStyle name="40% - Accent6 2 3 3" xfId="4428" xr:uid="{8F601344-0ABF-4130-9173-67CB4BCB8B9F}"/>
    <cellStyle name="40% - Accent6 2 3 3 2" xfId="4429" xr:uid="{EBBFE088-0F24-44E6-BAE8-A6B9B6AB163E}"/>
    <cellStyle name="40% - Accent6 2 3 4" xfId="4430" xr:uid="{F1BDB5AB-7778-4F82-AAF4-6133B7FEFEB3}"/>
    <cellStyle name="40% - Accent6 2 4" xfId="4431" xr:uid="{2240B59D-E294-4FA1-948A-797DDA9E0EA4}"/>
    <cellStyle name="40% - Accent6 2 4 2" xfId="4432" xr:uid="{AA12A200-CDB0-41D7-ABC1-13207A713F6D}"/>
    <cellStyle name="40% - Accent6 2 5" xfId="4433" xr:uid="{9C073D97-F885-4741-8956-01E7B972FF85}"/>
    <cellStyle name="40% - Accent6 2 5 2" xfId="4434" xr:uid="{D6E0A43D-8D63-42A0-8F8B-29C9D79A3BF8}"/>
    <cellStyle name="40% - Accent6 2 6" xfId="4435" xr:uid="{4A1D78E7-3D29-4C97-9357-229DEB5AA48A}"/>
    <cellStyle name="40% - Accent6 20" xfId="511" xr:uid="{5E08EDB7-E51E-45F7-9FED-993B3430D28C}"/>
    <cellStyle name="40% - Accent6 20 2" xfId="4436" xr:uid="{1DF4F788-A0BE-4AC6-872D-20E93F3B0FF3}"/>
    <cellStyle name="40% - Accent6 20 3" xfId="4437" xr:uid="{5ABA1D10-C3E8-4CD0-A209-9460512E129D}"/>
    <cellStyle name="40% - Accent6 20 4" xfId="4438" xr:uid="{49516A90-01E7-4C4C-8816-D512D4E9B299}"/>
    <cellStyle name="40% - Accent6 21" xfId="512" xr:uid="{789A57D8-88F6-43C4-B4B1-11AB191EA443}"/>
    <cellStyle name="40% - Accent6 21 2" xfId="4439" xr:uid="{A0171859-2164-4447-BE0A-CB5C0FEA6772}"/>
    <cellStyle name="40% - Accent6 21 3" xfId="4440" xr:uid="{11A64C3E-5EAB-48F4-BA5B-F86DC4CACC64}"/>
    <cellStyle name="40% - Accent6 21 4" xfId="4441" xr:uid="{F4854D99-7505-4A90-AE9C-A9B0ED0A7498}"/>
    <cellStyle name="40% - Accent6 22" xfId="513" xr:uid="{B9F93C23-D32A-4F5C-9D36-01716FB9A464}"/>
    <cellStyle name="40% - Accent6 22 2" xfId="4442" xr:uid="{071FB049-DA5F-4D47-8161-97A28CDBAB7C}"/>
    <cellStyle name="40% - Accent6 22 3" xfId="4443" xr:uid="{CDF9A88F-C182-47D0-A374-08F585084167}"/>
    <cellStyle name="40% - Accent6 22 4" xfId="4444" xr:uid="{B4277580-48CE-4F04-A84B-88C03A1F5791}"/>
    <cellStyle name="40% - Accent6 23" xfId="514" xr:uid="{680DB557-0039-4A3A-9D77-EDFCF2751EE1}"/>
    <cellStyle name="40% - Accent6 23 2" xfId="4445" xr:uid="{34BEEEFB-E8F8-4DEE-843D-4866DDB46F10}"/>
    <cellStyle name="40% - Accent6 23 3" xfId="4446" xr:uid="{A28D411E-C6EA-4F37-B812-87005DB28AB3}"/>
    <cellStyle name="40% - Accent6 23 4" xfId="4447" xr:uid="{6176D1CD-A2BB-41B1-B9BE-73E78F1D1654}"/>
    <cellStyle name="40% - Accent6 24" xfId="515" xr:uid="{EF67F494-35FC-48F5-A3E6-44055C7CBC89}"/>
    <cellStyle name="40% - Accent6 24 2" xfId="4448" xr:uid="{9E18A1C2-B2AD-41DA-9B3D-114AA0107D72}"/>
    <cellStyle name="40% - Accent6 24 3" xfId="4449" xr:uid="{31BF2E24-FA2B-4882-88F4-1FFE68412C9B}"/>
    <cellStyle name="40% - Accent6 24 4" xfId="4450" xr:uid="{1EF4C30E-55DC-433B-B93F-4D314A8305B1}"/>
    <cellStyle name="40% - Accent6 25" xfId="516" xr:uid="{95F8E26C-1B1E-48B6-B351-3F224434479E}"/>
    <cellStyle name="40% - Accent6 25 2" xfId="4451" xr:uid="{4FAE796C-062A-4DBC-B76C-0D874E8CA7F5}"/>
    <cellStyle name="40% - Accent6 25 3" xfId="4452" xr:uid="{F3CFA46C-5892-4E60-ADE1-2ACE976215AF}"/>
    <cellStyle name="40% - Accent6 25 4" xfId="4453" xr:uid="{70F5DEBD-D5CB-4215-9F8F-F61BD6FF384E}"/>
    <cellStyle name="40% - Accent6 26" xfId="517" xr:uid="{09432863-48F8-486D-AA5B-8A3585CCAB4F}"/>
    <cellStyle name="40% - Accent6 26 2" xfId="4454" xr:uid="{95A08F82-5585-4C9A-9557-F94726C2AC66}"/>
    <cellStyle name="40% - Accent6 26 3" xfId="4455" xr:uid="{5C985EF8-6412-4034-B3B0-79C4DFB018EF}"/>
    <cellStyle name="40% - Accent6 26 4" xfId="4456" xr:uid="{0F133C3C-CBCC-496B-B6A1-EFDE0F850E8D}"/>
    <cellStyle name="40% - Accent6 27" xfId="518" xr:uid="{CD53AA5B-6909-499F-A862-57BCCC4A67C9}"/>
    <cellStyle name="40% - Accent6 27 2" xfId="4457" xr:uid="{DB64699B-77C6-47AA-9002-0534A8F63381}"/>
    <cellStyle name="40% - Accent6 27 3" xfId="4458" xr:uid="{D652884F-BFCA-4082-9AB3-9DB3CFFCAAB7}"/>
    <cellStyle name="40% - Accent6 27 4" xfId="4459" xr:uid="{8A45142C-9234-4637-8D82-469B0680BC6C}"/>
    <cellStyle name="40% - Accent6 28" xfId="519" xr:uid="{956536FB-F7CD-4B5F-949A-871690D2DB53}"/>
    <cellStyle name="40% - Accent6 28 2" xfId="4460" xr:uid="{AE49EE1C-1537-4B72-9C09-A58B08CE51F1}"/>
    <cellStyle name="40% - Accent6 28 3" xfId="4461" xr:uid="{5CE5CA5A-5EDC-45C1-9E8C-41E4F30835EC}"/>
    <cellStyle name="40% - Accent6 28 4" xfId="4462" xr:uid="{79DA7529-8E94-40D9-B9F9-4B8C15D690C0}"/>
    <cellStyle name="40% - Accent6 29" xfId="520" xr:uid="{BEB1FB5F-1DE6-4ABB-8948-399C128CC747}"/>
    <cellStyle name="40% - Accent6 29 2" xfId="4463" xr:uid="{3475E9E8-A720-4D0C-9F37-F5DEF2BA331D}"/>
    <cellStyle name="40% - Accent6 29 3" xfId="4464" xr:uid="{CAC4B4F3-4AD5-4C46-8A17-4976DBA52904}"/>
    <cellStyle name="40% - Accent6 29 4" xfId="4465" xr:uid="{8667FDC1-5125-4D0D-8A9B-AC26422FD1B1}"/>
    <cellStyle name="40% - Accent6 3" xfId="521" xr:uid="{8CA46988-BD70-4FE0-BFDB-8C02F13C9737}"/>
    <cellStyle name="40% - Accent6 3 2" xfId="522" xr:uid="{C19F316D-B664-4FEB-867B-E167791DD994}"/>
    <cellStyle name="40% - Accent6 3 2 2" xfId="4466" xr:uid="{916B81B0-96F6-4629-8F20-BBD6186502CC}"/>
    <cellStyle name="40% - Accent6 3 2 2 2" xfId="4467" xr:uid="{84A7879F-BB59-44C1-B576-0FA4E515C371}"/>
    <cellStyle name="40% - Accent6 3 2 3" xfId="4468" xr:uid="{8B3BADFA-6D71-494B-B463-F80CB696D947}"/>
    <cellStyle name="40% - Accent6 3 2 3 2" xfId="4469" xr:uid="{D9CA658E-31E1-456A-B1D2-3EB7E10A38A5}"/>
    <cellStyle name="40% - Accent6 3 2 4" xfId="4470" xr:uid="{2C92A507-7DA1-4C03-8C74-DF1D4A5A5C5E}"/>
    <cellStyle name="40% - Accent6 3 3" xfId="1867" xr:uid="{099383F3-C67B-4393-A473-A7ED4D24DE0E}"/>
    <cellStyle name="40% - Accent6 3 3 2" xfId="4471" xr:uid="{54EBE91A-3A91-4391-A2AD-CF26F7652220}"/>
    <cellStyle name="40% - Accent6 3 3 3" xfId="4472" xr:uid="{115D5C0C-2DCA-4BED-900F-7A7F1CB04CD7}"/>
    <cellStyle name="40% - Accent6 3 3 4" xfId="4473" xr:uid="{9DDFB570-8F90-4C18-93C3-841C2077ACAD}"/>
    <cellStyle name="40% - Accent6 3 4" xfId="4474" xr:uid="{2A6576ED-AE33-4AA9-9F17-675F41884BDD}"/>
    <cellStyle name="40% - Accent6 3 4 2" xfId="4475" xr:uid="{2B346CFC-6C24-4EBF-A5E8-40C1152C708B}"/>
    <cellStyle name="40% - Accent6 3 5" xfId="4476" xr:uid="{5D77F669-053E-4846-A926-13D1A5CD92EE}"/>
    <cellStyle name="40% - Accent6 3 5 2" xfId="4477" xr:uid="{7F69A792-DB06-40A4-802F-B1ADABF08E24}"/>
    <cellStyle name="40% - Accent6 3 6" xfId="4478" xr:uid="{11EF3173-74B4-49DC-861B-7102B72B3084}"/>
    <cellStyle name="40% - Accent6 30" xfId="523" xr:uid="{69A91C20-4D9B-4E4C-AC04-69A399CB01C8}"/>
    <cellStyle name="40% - Accent6 30 2" xfId="4479" xr:uid="{213DC9AD-7319-4705-BA05-51D29592BC12}"/>
    <cellStyle name="40% - Accent6 30 3" xfId="4480" xr:uid="{27019D7C-443F-4985-9962-4979CC4DF31D}"/>
    <cellStyle name="40% - Accent6 30 4" xfId="4481" xr:uid="{88A7F0A1-F1BF-4CEE-8724-21B3ED70D848}"/>
    <cellStyle name="40% - Accent6 31" xfId="524" xr:uid="{7F5A0C91-A069-4831-9831-CD666D6F964D}"/>
    <cellStyle name="40% - Accent6 31 2" xfId="4482" xr:uid="{240AB3B4-9CA5-4723-A466-22276F7E6BC0}"/>
    <cellStyle name="40% - Accent6 31 3" xfId="4483" xr:uid="{174DFB0B-717C-41EF-9267-477339F3D758}"/>
    <cellStyle name="40% - Accent6 31 4" xfId="4484" xr:uid="{3FAE5861-D6C2-4B46-B987-073D4562D780}"/>
    <cellStyle name="40% - Accent6 32" xfId="525" xr:uid="{027C5FE0-9811-4294-B83C-5424172A363E}"/>
    <cellStyle name="40% - Accent6 32 2" xfId="4485" xr:uid="{2358BA4F-3470-4571-AD7D-B5A003376941}"/>
    <cellStyle name="40% - Accent6 32 3" xfId="4486" xr:uid="{2E490E08-19CE-4AD1-92C5-399A326F5B02}"/>
    <cellStyle name="40% - Accent6 32 4" xfId="4487" xr:uid="{D32E120A-2683-4B05-ADB8-1D63D981E1B6}"/>
    <cellStyle name="40% - Accent6 33" xfId="526" xr:uid="{FFBEED1F-A2E6-4677-932D-F2A47233981E}"/>
    <cellStyle name="40% - Accent6 33 2" xfId="4488" xr:uid="{3A1A03D5-16E4-40A8-B9F2-9C99B6772A8E}"/>
    <cellStyle name="40% - Accent6 33 3" xfId="4489" xr:uid="{2328C11F-8143-4225-805F-02CF142DE63D}"/>
    <cellStyle name="40% - Accent6 33 4" xfId="4490" xr:uid="{05F6B926-D1E8-4EC3-9518-3798C9FFF5EA}"/>
    <cellStyle name="40% - Accent6 34" xfId="527" xr:uid="{6F0C12B3-9121-4D9A-806D-B4546B7ADCE8}"/>
    <cellStyle name="40% - Accent6 34 2" xfId="4491" xr:uid="{2D856CC0-F77D-46F7-9641-EC03F7E97027}"/>
    <cellStyle name="40% - Accent6 34 3" xfId="4492" xr:uid="{C5F699C5-0577-4A87-B65A-24CBA7079AB9}"/>
    <cellStyle name="40% - Accent6 34 4" xfId="4493" xr:uid="{0BD774C3-4B88-4A6C-AA59-7392036B5F22}"/>
    <cellStyle name="40% - Accent6 35" xfId="528" xr:uid="{B35942E4-666A-43F2-811C-2103E85649EA}"/>
    <cellStyle name="40% - Accent6 35 2" xfId="4494" xr:uid="{8AC78662-E081-42B5-946C-2381E5D8D854}"/>
    <cellStyle name="40% - Accent6 35 3" xfId="4495" xr:uid="{DCB3A126-8CF0-47A5-8522-170D87F4DB57}"/>
    <cellStyle name="40% - Accent6 35 4" xfId="4496" xr:uid="{8FAA77BD-98EE-46B8-A9FF-A99D32314A2A}"/>
    <cellStyle name="40% - Accent6 36" xfId="529" xr:uid="{B464FFDB-DCDB-4EF2-B77D-63E4C79AEA17}"/>
    <cellStyle name="40% - Accent6 36 2" xfId="4497" xr:uid="{E88ABF79-E4E1-4CCD-8AFE-5B4D867041DA}"/>
    <cellStyle name="40% - Accent6 36 3" xfId="4498" xr:uid="{F933C5FA-4D85-4988-AAAC-171639FEE5FA}"/>
    <cellStyle name="40% - Accent6 36 4" xfId="4499" xr:uid="{09858195-EF64-4BA0-8C8A-7ACF78B14813}"/>
    <cellStyle name="40% - Accent6 37" xfId="530" xr:uid="{2BA0FCAD-B314-4EC0-A374-BAC86D74506C}"/>
    <cellStyle name="40% - Accent6 37 2" xfId="4500" xr:uid="{46782D86-7D03-45FD-A22E-2E06777D17DE}"/>
    <cellStyle name="40% - Accent6 37 3" xfId="4501" xr:uid="{4EB111A9-F271-405D-AD42-92953D25B2AD}"/>
    <cellStyle name="40% - Accent6 37 4" xfId="4502" xr:uid="{FD99C65A-F9F7-456D-BB93-DE2AA14515DA}"/>
    <cellStyle name="40% - Accent6 38" xfId="531" xr:uid="{8BF3C727-C69F-4820-A9CF-ED25C63BDA74}"/>
    <cellStyle name="40% - Accent6 38 2" xfId="4503" xr:uid="{C0A59530-8A16-4C2B-8D8A-50C6990E00DB}"/>
    <cellStyle name="40% - Accent6 38 3" xfId="4504" xr:uid="{01608513-67FF-4A55-B12A-F3653156625F}"/>
    <cellStyle name="40% - Accent6 38 4" xfId="4505" xr:uid="{5CD70D44-1CAC-4E10-BEEE-E0CC7EBA3CDD}"/>
    <cellStyle name="40% - Accent6 39" xfId="532" xr:uid="{98D8C60B-3CAC-4FB6-97CF-5C3874620C14}"/>
    <cellStyle name="40% - Accent6 39 2" xfId="4506" xr:uid="{F00B1E7E-9094-4474-BD0E-C5A2A269F6DF}"/>
    <cellStyle name="40% - Accent6 39 3" xfId="4507" xr:uid="{76958D14-3CC9-4739-9179-7C6A7A74C838}"/>
    <cellStyle name="40% - Accent6 39 4" xfId="4508" xr:uid="{8BFB08DB-BD15-4875-A162-18EB89B233C0}"/>
    <cellStyle name="40% - Accent6 4" xfId="533" xr:uid="{F957F853-B1E8-4831-ABC6-C6480E4E1D5E}"/>
    <cellStyle name="40% - Accent6 4 2" xfId="534" xr:uid="{4493E43A-143A-4E45-AADC-036092D3819E}"/>
    <cellStyle name="40% - Accent6 4 2 2" xfId="4509" xr:uid="{9CCA7561-163C-4F07-84F8-64E27E84E2D5}"/>
    <cellStyle name="40% - Accent6 4 2 2 2" xfId="4510" xr:uid="{BA4C82C6-23C7-4D8C-97BE-1681A73E958C}"/>
    <cellStyle name="40% - Accent6 4 2 3" xfId="4511" xr:uid="{4F7DA01A-8A24-42D2-9A11-467F5AC5C12A}"/>
    <cellStyle name="40% - Accent6 4 2 3 2" xfId="4512" xr:uid="{D0D48EAB-419A-4D21-86FE-33230A471385}"/>
    <cellStyle name="40% - Accent6 4 2 4" xfId="4513" xr:uid="{0F0694AF-A147-47BE-9055-691A98EC0007}"/>
    <cellStyle name="40% - Accent6 4 3" xfId="1868" xr:uid="{0D862118-0BCE-497F-9FD7-D4A96AB56AB1}"/>
    <cellStyle name="40% - Accent6 4 3 2" xfId="4514" xr:uid="{F6526F17-1693-42C5-B9FD-E0DEE09CEFAB}"/>
    <cellStyle name="40% - Accent6 4 3 3" xfId="4515" xr:uid="{C196FCAB-8535-46ED-A971-FDBADEF1089D}"/>
    <cellStyle name="40% - Accent6 4 3 4" xfId="4516" xr:uid="{84F16A61-6326-44AD-A0B9-EF5E54DFDC99}"/>
    <cellStyle name="40% - Accent6 4 4" xfId="4517" xr:uid="{0A0904E0-CC89-4148-9226-0101C7C70DDA}"/>
    <cellStyle name="40% - Accent6 4 4 2" xfId="4518" xr:uid="{D8805B4C-10A6-42AE-9B7B-22573B0E22AF}"/>
    <cellStyle name="40% - Accent6 4 5" xfId="4519" xr:uid="{8902A026-8342-4E8C-B160-414C618FD450}"/>
    <cellStyle name="40% - Accent6 4 5 2" xfId="4520" xr:uid="{9AD07C0B-DE29-46C4-8375-90C8E9F32AD1}"/>
    <cellStyle name="40% - Accent6 4 6" xfId="4521" xr:uid="{57BD9C5C-535D-4401-B689-28C6E29FBF53}"/>
    <cellStyle name="40% - Accent6 40" xfId="535" xr:uid="{8DD9A2F5-7332-4770-8CC3-205BCFB29F09}"/>
    <cellStyle name="40% - Accent6 40 2" xfId="4522" xr:uid="{BC4DDBE8-70E0-474C-B8F8-08F2B9D52457}"/>
    <cellStyle name="40% - Accent6 40 3" xfId="4523" xr:uid="{99DF5DBA-286C-494D-8A28-9AD11572DF9D}"/>
    <cellStyle name="40% - Accent6 40 4" xfId="4524" xr:uid="{06D6A71C-D12F-4D9D-BE69-91CDDE33426A}"/>
    <cellStyle name="40% - Accent6 5" xfId="536" xr:uid="{5164DBF1-5DB3-4039-97DF-3051B1278B4D}"/>
    <cellStyle name="40% - Accent6 5 2" xfId="1866" xr:uid="{AE94958F-F62F-4059-B53A-E7BC0EC2FB6D}"/>
    <cellStyle name="40% - Accent6 5 2 2" xfId="2402" xr:uid="{928C8866-6FE4-40A7-90DA-FEAE17092376}"/>
    <cellStyle name="40% - Accent6 5 2 2 2" xfId="4525" xr:uid="{D7B2431D-F2A2-4BF7-B464-953A3197BD11}"/>
    <cellStyle name="40% - Accent6 5 2 2 2 2" xfId="4526" xr:uid="{D766A672-DCF1-491E-B14E-868B5B4F5285}"/>
    <cellStyle name="40% - Accent6 5 2 2 3" xfId="4527" xr:uid="{17398946-5EA1-4F4D-854D-D2018A97358A}"/>
    <cellStyle name="40% - Accent6 5 2 2 3 2" xfId="4528" xr:uid="{72B2D057-E0BB-4B0B-A148-E8C294BC5E25}"/>
    <cellStyle name="40% - Accent6 5 2 2 4" xfId="4529" xr:uid="{8F04EA30-5A53-4122-ADE4-8A97FB1C0345}"/>
    <cellStyle name="40% - Accent6 5 2 3" xfId="4530" xr:uid="{FC25C4AF-1D0B-4D57-8004-EE8F351480D0}"/>
    <cellStyle name="40% - Accent6 5 2 4" xfId="4531" xr:uid="{899CC753-990B-4B88-9EC4-FEB21B8B966D}"/>
    <cellStyle name="40% - Accent6 5 2 5" xfId="4532" xr:uid="{A7F76CE0-05EC-4EDA-8375-09BDE3495726}"/>
    <cellStyle name="40% - Accent6 5 3" xfId="4533" xr:uid="{27D1E4B1-A13B-43B0-A1FD-1651F8F6EE25}"/>
    <cellStyle name="40% - Accent6 5 3 2" xfId="4534" xr:uid="{7482422B-4FC4-4177-A5E4-A8007D3C24D1}"/>
    <cellStyle name="40% - Accent6 5 4" xfId="4535" xr:uid="{5E288612-EF41-4677-BD97-47288670D479}"/>
    <cellStyle name="40% - Accent6 5 4 2" xfId="4536" xr:uid="{CF91FCD8-0796-488B-BF20-0A1ECC4C0721}"/>
    <cellStyle name="40% - Accent6 5 5" xfId="4537" xr:uid="{75D116E8-E2EA-4689-B836-40B116D35010}"/>
    <cellStyle name="40% - Accent6 6" xfId="537" xr:uid="{9E806DF7-1106-4514-9DCA-6891FDA7014B}"/>
    <cellStyle name="40% - Accent6 6 2" xfId="4538" xr:uid="{1AEC7E9D-5A46-4F68-8C74-026673072B95}"/>
    <cellStyle name="40% - Accent6 6 3" xfId="4539" xr:uid="{51F70FB7-865C-444E-85A1-782AA5753980}"/>
    <cellStyle name="40% - Accent6 6 4" xfId="4540" xr:uid="{44659832-9CE3-41BD-A681-30B015BF67DF}"/>
    <cellStyle name="40% - Accent6 7" xfId="538" xr:uid="{ADC645BA-9405-4108-B849-FE6FE8730504}"/>
    <cellStyle name="40% - Accent6 7 2" xfId="4541" xr:uid="{67AF62CC-3A2F-4D35-B0FC-D436BC7E01D0}"/>
    <cellStyle name="40% - Accent6 7 3" xfId="4542" xr:uid="{8084D897-A2CA-4DEB-91E3-D6DE48B00817}"/>
    <cellStyle name="40% - Accent6 7 4" xfId="4543" xr:uid="{4D41B059-4526-4219-ADF6-B3A1C65F90DB}"/>
    <cellStyle name="40% - Accent6 8" xfId="539" xr:uid="{CF634A15-D6CF-40BC-B5B2-684D6525D35C}"/>
    <cellStyle name="40% - Accent6 8 2" xfId="4544" xr:uid="{FFBFAE25-D102-4978-9A35-126E55107116}"/>
    <cellStyle name="40% - Accent6 8 3" xfId="4545" xr:uid="{44238C01-10AD-49E3-ADB3-423E06CEFE3B}"/>
    <cellStyle name="40% - Accent6 8 4" xfId="4546" xr:uid="{2CA9258B-C177-4F88-9B15-E97C22106BC1}"/>
    <cellStyle name="40% - Accent6 9" xfId="540" xr:uid="{4FE22FDB-58FC-41E6-BD0F-8051BD84F644}"/>
    <cellStyle name="40% - Accent6 9 2" xfId="4547" xr:uid="{9EF59633-47A4-4B5B-85D1-590B157BDF83}"/>
    <cellStyle name="40% - Accent6 9 3" xfId="4548" xr:uid="{BEBBC92F-5701-4E77-89CE-47A862793B2C}"/>
    <cellStyle name="40% - Accent6 9 4" xfId="4549" xr:uid="{CA93B30C-09D7-403E-92CB-D08756AD75BC}"/>
    <cellStyle name="60% - Accent1 10" xfId="541" xr:uid="{A5EF6674-8EA6-42F9-818D-59FCEDE33905}"/>
    <cellStyle name="60% - Accent1 11" xfId="542" xr:uid="{35636EDD-8C7B-477A-8BD0-A79AA79BD95C}"/>
    <cellStyle name="60% - Accent1 12" xfId="543" xr:uid="{B682A34A-BF85-4F3C-B8DD-26652157281A}"/>
    <cellStyle name="60% - Accent1 13" xfId="544" xr:uid="{3CAE77D1-A3D6-413B-B12B-9076D99354D8}"/>
    <cellStyle name="60% - Accent1 14" xfId="545" xr:uid="{523F2D0E-BE4B-4441-907D-FDD1E9789FFC}"/>
    <cellStyle name="60% - Accent1 15" xfId="546" xr:uid="{6CD82449-EB4D-4518-81CB-C55C4229E8F7}"/>
    <cellStyle name="60% - Accent1 16" xfId="547" xr:uid="{C211E50A-E0D0-4067-8C63-710154AC0557}"/>
    <cellStyle name="60% - Accent1 17" xfId="548" xr:uid="{534AD1D4-208B-4461-A13E-AA11EA220DBA}"/>
    <cellStyle name="60% - Accent1 18" xfId="549" xr:uid="{729702C5-0A15-4D83-9CDE-70750D9CE9DF}"/>
    <cellStyle name="60% - Accent1 19" xfId="550" xr:uid="{1DE754A6-7159-4E0B-8317-35875E0D1507}"/>
    <cellStyle name="60% - Accent1 2" xfId="551" xr:uid="{5EC22D80-B313-476D-9511-4CA7E9A489DB}"/>
    <cellStyle name="60% - Accent1 20" xfId="552" xr:uid="{65A9E8D6-6304-41C4-B28F-B7C9F5A069D7}"/>
    <cellStyle name="60% - Accent1 21" xfId="553" xr:uid="{AEA3D4F2-1D5B-46E7-B18D-90F1B9D7E2C6}"/>
    <cellStyle name="60% - Accent1 22" xfId="554" xr:uid="{C9F0AB91-6B14-4EA9-B29D-200A8C2B08A4}"/>
    <cellStyle name="60% - Accent1 23" xfId="555" xr:uid="{5E150568-B0B9-4D55-8402-F7F5B4EA2872}"/>
    <cellStyle name="60% - Accent1 24" xfId="556" xr:uid="{75F6F011-A498-4922-9ABF-B8B6A6B259FF}"/>
    <cellStyle name="60% - Accent1 25" xfId="557" xr:uid="{70E98220-7EAD-48EC-8F05-4426A3A737A9}"/>
    <cellStyle name="60% - Accent1 26" xfId="558" xr:uid="{67C0E135-CE71-47BD-8C1B-4D5882384CFC}"/>
    <cellStyle name="60% - Accent1 27" xfId="559" xr:uid="{93DD64A2-217F-4FC6-92BF-E4C67D4C3A77}"/>
    <cellStyle name="60% - Accent1 28" xfId="560" xr:uid="{0CA071DD-6456-431A-A4FA-B45E9C42391B}"/>
    <cellStyle name="60% - Accent1 29" xfId="561" xr:uid="{148A3AB0-E44C-4145-809E-792D2615A1D6}"/>
    <cellStyle name="60% - Accent1 3" xfId="562" xr:uid="{8525ED74-3EC5-4013-BB44-C252C8B7866A}"/>
    <cellStyle name="60% - Accent1 30" xfId="563" xr:uid="{918764B4-4109-4B9E-BB55-1E27161BBE52}"/>
    <cellStyle name="60% - Accent1 31" xfId="564" xr:uid="{4D29F382-BAA8-43C0-914D-3E3B87C00084}"/>
    <cellStyle name="60% - Accent1 32" xfId="565" xr:uid="{68DA3E91-EE3E-4601-ADE8-3515ACB00FA7}"/>
    <cellStyle name="60% - Accent1 33" xfId="566" xr:uid="{3332FB5D-0AAB-46DD-8387-27C414799278}"/>
    <cellStyle name="60% - Accent1 34" xfId="567" xr:uid="{5DC622DC-FE90-45A3-A605-312029C77AD5}"/>
    <cellStyle name="60% - Accent1 35" xfId="568" xr:uid="{51A61A58-4285-4410-8E74-CE319220044C}"/>
    <cellStyle name="60% - Accent1 36" xfId="569" xr:uid="{5611FEBA-DC33-4C53-A4FC-DEEF24B4B977}"/>
    <cellStyle name="60% - Accent1 37" xfId="570" xr:uid="{03E56C7B-096D-4BD0-AD89-56A2BB313FEB}"/>
    <cellStyle name="60% - Accent1 4" xfId="571" xr:uid="{47B6478E-E56E-45AA-8BFD-1AFEBBAC6C44}"/>
    <cellStyle name="60% - Accent1 5" xfId="572" xr:uid="{478DF611-515C-480E-B180-2E3E26263DBC}"/>
    <cellStyle name="60% - Accent1 6" xfId="573" xr:uid="{CCDAC53A-424F-4DEE-A9C9-D17BE53755B2}"/>
    <cellStyle name="60% - Accent1 7" xfId="574" xr:uid="{A21085F2-A659-43E3-ACCB-74B52C3C46DC}"/>
    <cellStyle name="60% - Accent1 8" xfId="575" xr:uid="{BBEFA4C8-75BA-41EA-B7AD-336B525F1C91}"/>
    <cellStyle name="60% - Accent1 9" xfId="576" xr:uid="{46B555DC-0D67-46A5-9B9E-5EEEF8154D2D}"/>
    <cellStyle name="60% - Accent2 10" xfId="577" xr:uid="{7147F869-7EAA-4C88-B35A-E2BF255B39C5}"/>
    <cellStyle name="60% - Accent2 11" xfId="578" xr:uid="{0077A3B3-A4A3-4919-9443-F727F7927351}"/>
    <cellStyle name="60% - Accent2 12" xfId="579" xr:uid="{CC77A4B6-93B0-4150-961E-ED8503852713}"/>
    <cellStyle name="60% - Accent2 13" xfId="580" xr:uid="{BA093972-30CF-42B2-9510-ED20DD235D8C}"/>
    <cellStyle name="60% - Accent2 14" xfId="581" xr:uid="{96D16177-12CC-4466-BABD-A423B26BCA6E}"/>
    <cellStyle name="60% - Accent2 15" xfId="582" xr:uid="{2C7DEFF9-2977-4F2F-A760-1A0250A46939}"/>
    <cellStyle name="60% - Accent2 16" xfId="583" xr:uid="{8AEAC3D9-F83C-4E81-A196-A4B6FF5F9B5C}"/>
    <cellStyle name="60% - Accent2 17" xfId="584" xr:uid="{97AA1B3F-2A9F-4A14-87D6-3C0DC3000F4E}"/>
    <cellStyle name="60% - Accent2 18" xfId="585" xr:uid="{3EC556D2-4C8C-4029-ADE8-956B6AEB824E}"/>
    <cellStyle name="60% - Accent2 19" xfId="586" xr:uid="{9B51447C-B7F1-4487-B574-BACBC6136634}"/>
    <cellStyle name="60% - Accent2 2" xfId="587" xr:uid="{B1D1E774-F7BE-43F2-90AD-F4F30FD28AC2}"/>
    <cellStyle name="60% - Accent2 20" xfId="588" xr:uid="{3C94EE92-7B21-47C4-B439-18254549E5F4}"/>
    <cellStyle name="60% - Accent2 21" xfId="589" xr:uid="{25F11B53-7359-4C47-85A6-E8A12D48684A}"/>
    <cellStyle name="60% - Accent2 22" xfId="590" xr:uid="{44A3C5EA-1C87-4C00-B3AF-22651D63D7AE}"/>
    <cellStyle name="60% - Accent2 23" xfId="591" xr:uid="{38870F58-3F7D-4BED-A272-725614772FAA}"/>
    <cellStyle name="60% - Accent2 24" xfId="592" xr:uid="{3BD203C2-F1D1-400B-B765-3F30BFA5FD96}"/>
    <cellStyle name="60% - Accent2 25" xfId="593" xr:uid="{6D8770B6-3B71-4AB9-8154-96C7823F839C}"/>
    <cellStyle name="60% - Accent2 26" xfId="594" xr:uid="{8ACF9292-5742-475C-BA53-6239B4016F24}"/>
    <cellStyle name="60% - Accent2 27" xfId="595" xr:uid="{BC884832-9BFF-46BB-B387-43FC2AD1008E}"/>
    <cellStyle name="60% - Accent2 28" xfId="596" xr:uid="{6466285D-8E1E-4AAE-8BC5-F9D93CCFF397}"/>
    <cellStyle name="60% - Accent2 29" xfId="597" xr:uid="{B9C5CB7A-1F59-4467-95FE-C7B3F36BEF1C}"/>
    <cellStyle name="60% - Accent2 3" xfId="598" xr:uid="{90AD7819-7670-4ED9-A287-CD008E4ABC47}"/>
    <cellStyle name="60% - Accent2 30" xfId="599" xr:uid="{BE3B7D66-048E-408C-915D-07620131BE00}"/>
    <cellStyle name="60% - Accent2 31" xfId="600" xr:uid="{3925C7AC-D3DC-42A3-8AC2-77010DCA9D8F}"/>
    <cellStyle name="60% - Accent2 32" xfId="601" xr:uid="{8938FCAD-4309-4AC4-9524-6A5D479D87D6}"/>
    <cellStyle name="60% - Accent2 33" xfId="602" xr:uid="{1AA0FFB7-DB17-4C9F-94BF-2CA2D3D56024}"/>
    <cellStyle name="60% - Accent2 34" xfId="603" xr:uid="{A9EAB63E-53F7-40DD-A0F6-E2AB4A3D97D0}"/>
    <cellStyle name="60% - Accent2 35" xfId="604" xr:uid="{B7FA1C0A-3A11-4090-B9B0-BF86E62A0F1A}"/>
    <cellStyle name="60% - Accent2 36" xfId="605" xr:uid="{D163F35B-54FA-49E5-9F61-56F9C428E205}"/>
    <cellStyle name="60% - Accent2 37" xfId="606" xr:uid="{06768037-4829-4DC9-B64F-AF29780902E9}"/>
    <cellStyle name="60% - Accent2 4" xfId="607" xr:uid="{3170F795-3184-40D9-8B59-B647F723F89F}"/>
    <cellStyle name="60% - Accent2 5" xfId="608" xr:uid="{12EC55ED-AD02-488F-B642-FFCAE3A06A23}"/>
    <cellStyle name="60% - Accent2 6" xfId="609" xr:uid="{D90766BE-2E90-4A84-9E7D-0243B6F7D7DA}"/>
    <cellStyle name="60% - Accent2 7" xfId="610" xr:uid="{FEAFCDF2-B09A-422B-B9B9-EE119476F731}"/>
    <cellStyle name="60% - Accent2 8" xfId="611" xr:uid="{3F1B9E87-D0FE-44C8-8FEB-C7235CB87537}"/>
    <cellStyle name="60% - Accent2 9" xfId="612" xr:uid="{5FF21DA1-7D14-4792-85EE-5D4FBDF05B7E}"/>
    <cellStyle name="60% - Accent3 10" xfId="613" xr:uid="{72014F4F-D471-4DB0-AE49-E5824DD8D374}"/>
    <cellStyle name="60% - Accent3 11" xfId="614" xr:uid="{692666B1-F415-4BED-8758-BFF35079D76A}"/>
    <cellStyle name="60% - Accent3 12" xfId="615" xr:uid="{B80A6D2A-D397-4C3C-8C6D-6EAB772165A4}"/>
    <cellStyle name="60% - Accent3 13" xfId="616" xr:uid="{B9110B07-D7ED-459A-92D6-CAFEEAD3C7E0}"/>
    <cellStyle name="60% - Accent3 14" xfId="617" xr:uid="{8B49F716-E1F4-4F19-9EA1-D052C4E4F099}"/>
    <cellStyle name="60% - Accent3 15" xfId="618" xr:uid="{68C8804D-CB19-484D-9902-D42A97C7A316}"/>
    <cellStyle name="60% - Accent3 16" xfId="619" xr:uid="{D4BB7F8A-374B-4839-9F2E-C3D65BD29C7E}"/>
    <cellStyle name="60% - Accent3 17" xfId="620" xr:uid="{20E18817-68F3-4058-B4BF-D7F47F96E792}"/>
    <cellStyle name="60% - Accent3 18" xfId="621" xr:uid="{9B20B121-59D9-42C5-BFF4-85A0833182D1}"/>
    <cellStyle name="60% - Accent3 19" xfId="622" xr:uid="{C7B11990-7178-46A0-8001-43488901D18A}"/>
    <cellStyle name="60% - Accent3 2" xfId="623" xr:uid="{243A6AD5-DFB2-485F-A4A0-A2E4CDBD4648}"/>
    <cellStyle name="60% - Accent3 20" xfId="624" xr:uid="{DB97F3B2-3E57-4D33-9666-E59EBBF273C4}"/>
    <cellStyle name="60% - Accent3 21" xfId="625" xr:uid="{0E67C81A-57DB-43F6-A330-729C2817AA6B}"/>
    <cellStyle name="60% - Accent3 22" xfId="626" xr:uid="{56107354-8485-4846-94BD-EAE4A1E16C43}"/>
    <cellStyle name="60% - Accent3 23" xfId="627" xr:uid="{A1A690E2-9571-48E4-89A2-2F7E4967F772}"/>
    <cellStyle name="60% - Accent3 24" xfId="628" xr:uid="{1E92B3E2-ADC3-4D31-996A-303F541E9263}"/>
    <cellStyle name="60% - Accent3 25" xfId="629" xr:uid="{B04D1F8E-8E62-45D2-9245-4755BBCDE90C}"/>
    <cellStyle name="60% - Accent3 26" xfId="630" xr:uid="{C5B40533-03CB-4E74-B972-D775EE9FCD4F}"/>
    <cellStyle name="60% - Accent3 27" xfId="631" xr:uid="{A72F3F39-3991-4D86-B11C-D9BAA2850CFB}"/>
    <cellStyle name="60% - Accent3 28" xfId="632" xr:uid="{2E075ED1-51D8-4FA1-BDE5-FC2116498647}"/>
    <cellStyle name="60% - Accent3 29" xfId="633" xr:uid="{2D44F14B-0953-44B7-A209-CEEA810DF3BC}"/>
    <cellStyle name="60% - Accent3 3" xfId="634" xr:uid="{739A1748-A1E0-4E71-A2D2-7B9A05F741F5}"/>
    <cellStyle name="60% - Accent3 30" xfId="635" xr:uid="{D8B23F3C-57A7-4C7C-9339-D2DA1AE40295}"/>
    <cellStyle name="60% - Accent3 31" xfId="636" xr:uid="{F12819EF-FEBE-4310-AC01-24C107793948}"/>
    <cellStyle name="60% - Accent3 32" xfId="637" xr:uid="{D6102908-1DCD-4A6A-B146-BC93AC377E05}"/>
    <cellStyle name="60% - Accent3 33" xfId="638" xr:uid="{9E90405C-35F4-4D5A-9A40-1552AF18A9C6}"/>
    <cellStyle name="60% - Accent3 34" xfId="639" xr:uid="{43E06D47-F8D7-4D34-9D3C-35E54B26B860}"/>
    <cellStyle name="60% - Accent3 35" xfId="640" xr:uid="{CADF12A6-EE22-48CA-ACD8-A207F8E24983}"/>
    <cellStyle name="60% - Accent3 36" xfId="641" xr:uid="{CB4CD1F6-F8CD-4805-BF40-6F82B0C2541A}"/>
    <cellStyle name="60% - Accent3 37" xfId="642" xr:uid="{A82C6CCE-2825-4F33-A811-0C3829C6C13F}"/>
    <cellStyle name="60% - Accent3 4" xfId="643" xr:uid="{5B66C9D8-7070-4394-8606-FD385763CF82}"/>
    <cellStyle name="60% - Accent3 5" xfId="644" xr:uid="{0BDD424A-79D1-4203-83BB-522155EDF3DC}"/>
    <cellStyle name="60% - Accent3 6" xfId="645" xr:uid="{A72C2CBC-1DC4-48CE-8BEB-66C59D9BEC80}"/>
    <cellStyle name="60% - Accent3 7" xfId="646" xr:uid="{F0737860-D692-44C7-B3F9-25F5A8DF92F1}"/>
    <cellStyle name="60% - Accent3 8" xfId="647" xr:uid="{39A76552-26AC-4113-9270-2AADE0902877}"/>
    <cellStyle name="60% - Accent3 9" xfId="648" xr:uid="{BB9BFB2B-805A-470C-9CE0-8A9A45B95AFF}"/>
    <cellStyle name="60% - Accent4 10" xfId="649" xr:uid="{BB4D964C-5495-4387-8D30-D68B7567CA17}"/>
    <cellStyle name="60% - Accent4 11" xfId="650" xr:uid="{A0BBFD82-B8E4-4B90-BF1A-6A7E0910F58D}"/>
    <cellStyle name="60% - Accent4 12" xfId="651" xr:uid="{C05279F6-213F-4EE3-B7AA-B1EC0673073C}"/>
    <cellStyle name="60% - Accent4 13" xfId="652" xr:uid="{D577417A-0DD6-44AE-8448-ED883B4FF9A9}"/>
    <cellStyle name="60% - Accent4 14" xfId="653" xr:uid="{0D3F7FBE-BEBB-4C17-A112-FB7E6DA9809C}"/>
    <cellStyle name="60% - Accent4 15" xfId="654" xr:uid="{0872AD4C-3B3F-4893-A59D-DF25C1019189}"/>
    <cellStyle name="60% - Accent4 16" xfId="655" xr:uid="{641B0A38-B765-4F12-B2C3-35581A284C3C}"/>
    <cellStyle name="60% - Accent4 17" xfId="656" xr:uid="{4911AAA3-E166-4667-92FC-5F83045E2A68}"/>
    <cellStyle name="60% - Accent4 18" xfId="657" xr:uid="{70C093EC-7B32-45A9-8B9B-7D34D2685D9E}"/>
    <cellStyle name="60% - Accent4 19" xfId="658" xr:uid="{A3C50D54-4FFC-441A-B775-A63FC2BFF878}"/>
    <cellStyle name="60% - Accent4 2" xfId="659" xr:uid="{704FA827-2317-4CF3-9069-B54271E7F202}"/>
    <cellStyle name="60% - Accent4 20" xfId="660" xr:uid="{E2399EFE-18BB-44B5-928E-5F56BB980988}"/>
    <cellStyle name="60% - Accent4 21" xfId="661" xr:uid="{6734C36F-1428-4780-B521-E6C8058C55CE}"/>
    <cellStyle name="60% - Accent4 22" xfId="662" xr:uid="{0D037EE9-28F1-43AF-B220-F67F54C8BA6F}"/>
    <cellStyle name="60% - Accent4 23" xfId="663" xr:uid="{02E36D5C-EEAD-4535-B10F-CE98E2C608E9}"/>
    <cellStyle name="60% - Accent4 24" xfId="664" xr:uid="{BD35435C-47B2-4387-BA61-DE9DA30CADBD}"/>
    <cellStyle name="60% - Accent4 25" xfId="665" xr:uid="{EA57BE49-184D-42EE-B802-7DAE4FEA3CAB}"/>
    <cellStyle name="60% - Accent4 26" xfId="666" xr:uid="{79FDD9A9-9E9D-4C50-8AC3-4F35FC767289}"/>
    <cellStyle name="60% - Accent4 27" xfId="667" xr:uid="{90CD834D-7997-4BBF-9B1B-084AE49B249C}"/>
    <cellStyle name="60% - Accent4 28" xfId="668" xr:uid="{6FD6D13F-BE33-4C45-992E-91771B5DA062}"/>
    <cellStyle name="60% - Accent4 29" xfId="669" xr:uid="{5527C170-D083-4C68-9083-5B8D9B91B182}"/>
    <cellStyle name="60% - Accent4 3" xfId="670" xr:uid="{3B258651-1D1A-4267-906F-9BA9AD14CB7F}"/>
    <cellStyle name="60% - Accent4 30" xfId="671" xr:uid="{40BF35E4-070A-4F3E-BFDE-878DC6AFAD8E}"/>
    <cellStyle name="60% - Accent4 31" xfId="672" xr:uid="{98302DF4-6326-4E9F-880D-4730DA8BA980}"/>
    <cellStyle name="60% - Accent4 32" xfId="673" xr:uid="{69379DF5-8A44-42C1-BEA7-1C81A821AAEB}"/>
    <cellStyle name="60% - Accent4 33" xfId="674" xr:uid="{90590ABD-E6A2-4DE1-A2FD-98E680A7D9D8}"/>
    <cellStyle name="60% - Accent4 34" xfId="675" xr:uid="{0576B642-564B-4E81-AAFA-24B3F113492D}"/>
    <cellStyle name="60% - Accent4 35" xfId="676" xr:uid="{C6BA2977-41FC-4A14-8EC3-C3B1737C2F99}"/>
    <cellStyle name="60% - Accent4 36" xfId="677" xr:uid="{B449F523-189E-460A-8D2B-CF3FA7550A63}"/>
    <cellStyle name="60% - Accent4 37" xfId="678" xr:uid="{6DF91FF7-31B3-44A6-B16B-3E447452C146}"/>
    <cellStyle name="60% - Accent4 4" xfId="679" xr:uid="{CB03E6E8-8120-4087-B934-4BCA9E46C998}"/>
    <cellStyle name="60% - Accent4 5" xfId="680" xr:uid="{EDD04DB2-9004-40CF-B177-3EBC8A600FEB}"/>
    <cellStyle name="60% - Accent4 6" xfId="681" xr:uid="{08C1E078-5F0F-429F-9606-2D5157BE5F28}"/>
    <cellStyle name="60% - Accent4 7" xfId="682" xr:uid="{F60FB68B-4861-4F99-ABB9-47037076FB97}"/>
    <cellStyle name="60% - Accent4 8" xfId="683" xr:uid="{5DAB5731-3DA1-45DF-830C-F2A3465159E2}"/>
    <cellStyle name="60% - Accent4 9" xfId="684" xr:uid="{72049ADA-61EE-4F30-B965-B58F70B8DB27}"/>
    <cellStyle name="60% - Accent5 10" xfId="685" xr:uid="{FFDE34FB-08B5-4B11-BD5A-FBFD877B4F5C}"/>
    <cellStyle name="60% - Accent5 11" xfId="686" xr:uid="{6003BC0D-AFCD-41C3-80A7-D90FB1769B84}"/>
    <cellStyle name="60% - Accent5 12" xfId="687" xr:uid="{C47B9DCA-3913-4FC9-93F4-A042AFB67D05}"/>
    <cellStyle name="60% - Accent5 13" xfId="688" xr:uid="{4DDB68BF-913E-402C-81A0-ECD1B93B25EF}"/>
    <cellStyle name="60% - Accent5 14" xfId="689" xr:uid="{E9D7765F-9509-4CEB-8BA2-5FCF4D5F542C}"/>
    <cellStyle name="60% - Accent5 15" xfId="690" xr:uid="{44668D08-9B1A-43BA-82BF-31E2F70F53D1}"/>
    <cellStyle name="60% - Accent5 16" xfId="691" xr:uid="{2A26F767-93A7-47F1-9C66-CEBA0A12A7DE}"/>
    <cellStyle name="60% - Accent5 17" xfId="692" xr:uid="{86300E89-70E5-4179-A856-7D00220DD8CE}"/>
    <cellStyle name="60% - Accent5 18" xfId="693" xr:uid="{14700BB6-1135-4A75-82BE-945AF28AEED5}"/>
    <cellStyle name="60% - Accent5 19" xfId="694" xr:uid="{25F60CD1-DE37-487E-AF68-931ED00E55A6}"/>
    <cellStyle name="60% - Accent5 2" xfId="695" xr:uid="{37B19F39-748F-4D02-AF11-58F7B7850A24}"/>
    <cellStyle name="60% - Accent5 20" xfId="696" xr:uid="{501B7995-E97F-4FDA-8FB4-F7AA855B312F}"/>
    <cellStyle name="60% - Accent5 21" xfId="697" xr:uid="{0165CB8C-5B63-41FE-9543-FE6F7F950B3C}"/>
    <cellStyle name="60% - Accent5 22" xfId="698" xr:uid="{F449DB9B-CC8B-4B32-8588-DA33B2F30A1D}"/>
    <cellStyle name="60% - Accent5 23" xfId="699" xr:uid="{53E4C19E-EF2A-4781-8C91-45EE39A75A57}"/>
    <cellStyle name="60% - Accent5 24" xfId="700" xr:uid="{BCD0767D-6233-402F-9B01-AB9643B31F4B}"/>
    <cellStyle name="60% - Accent5 25" xfId="701" xr:uid="{BEBE30A3-87F7-4BAD-9FAB-AFCCA4D2F6AC}"/>
    <cellStyle name="60% - Accent5 26" xfId="702" xr:uid="{AACB81D6-8036-4198-8AD9-A5AFCC56229C}"/>
    <cellStyle name="60% - Accent5 27" xfId="703" xr:uid="{7EBDF412-8B49-4A15-9BC9-E61BD663F2B1}"/>
    <cellStyle name="60% - Accent5 28" xfId="704" xr:uid="{0FAF9A44-4FB1-4493-990A-B9A1F8FD60AB}"/>
    <cellStyle name="60% - Accent5 29" xfId="705" xr:uid="{656E92A9-9A88-4642-8261-8FF675E1C54A}"/>
    <cellStyle name="60% - Accent5 3" xfId="706" xr:uid="{362E7CC0-1565-4C87-A8C8-39182C8F1A7A}"/>
    <cellStyle name="60% - Accent5 30" xfId="707" xr:uid="{43A805AB-8C77-4A84-B10B-323932E5ABCB}"/>
    <cellStyle name="60% - Accent5 31" xfId="708" xr:uid="{D2783D03-52DB-4027-8C02-CD1CEF450986}"/>
    <cellStyle name="60% - Accent5 32" xfId="709" xr:uid="{C086F37C-2DA7-4FA0-B1FC-F16E876C636B}"/>
    <cellStyle name="60% - Accent5 33" xfId="710" xr:uid="{644CD5E3-CB5E-42EB-A674-3239003C0704}"/>
    <cellStyle name="60% - Accent5 34" xfId="711" xr:uid="{362AD362-C29B-400C-AE44-BABCDD497DAF}"/>
    <cellStyle name="60% - Accent5 35" xfId="712" xr:uid="{35CDCC21-0A74-4123-9604-DC2A9701C35C}"/>
    <cellStyle name="60% - Accent5 36" xfId="713" xr:uid="{EF5BEE29-64AE-4FD8-8DFD-74975E665EB3}"/>
    <cellStyle name="60% - Accent5 37" xfId="714" xr:uid="{4C2464B7-DA6F-416B-869A-1DCF18A9799E}"/>
    <cellStyle name="60% - Accent5 4" xfId="715" xr:uid="{870FBA08-0BAA-4FD5-942D-B9211D6D16ED}"/>
    <cellStyle name="60% - Accent5 5" xfId="716" xr:uid="{604BD6E7-BCFA-4838-859E-1672F85608DF}"/>
    <cellStyle name="60% - Accent5 6" xfId="717" xr:uid="{0317FCA2-2610-4314-BB50-08D4CCC6AE94}"/>
    <cellStyle name="60% - Accent5 7" xfId="718" xr:uid="{805CF356-3F3B-47E4-AD50-4C77CF47058E}"/>
    <cellStyle name="60% - Accent5 8" xfId="719" xr:uid="{965F14C2-121B-4F9C-B3F8-403694E7E2D3}"/>
    <cellStyle name="60% - Accent5 9" xfId="720" xr:uid="{1ED43697-95A1-4056-8EDF-0A4666B2FE3C}"/>
    <cellStyle name="60% - Accent6 10" xfId="721" xr:uid="{5116A745-37BC-428F-8BB7-E13F2018F4D4}"/>
    <cellStyle name="60% - Accent6 11" xfId="722" xr:uid="{0517FC9B-00EA-456D-9DCF-241F132CCE1F}"/>
    <cellStyle name="60% - Accent6 12" xfId="723" xr:uid="{D921A25A-C294-4962-B659-6DCE20AF109D}"/>
    <cellStyle name="60% - Accent6 13" xfId="724" xr:uid="{13C628E9-2C21-4476-9E22-2F584A6B9DC2}"/>
    <cellStyle name="60% - Accent6 14" xfId="725" xr:uid="{65888FA4-7587-49E7-B967-50F9B46ED497}"/>
    <cellStyle name="60% - Accent6 15" xfId="726" xr:uid="{0AA1AB1A-8BF2-4B06-837B-2559540813F8}"/>
    <cellStyle name="60% - Accent6 16" xfId="727" xr:uid="{24D898AA-2935-4A7A-97EF-8634FD0AAD52}"/>
    <cellStyle name="60% - Accent6 17" xfId="728" xr:uid="{99D72920-CF49-4685-8AEA-268B4194713E}"/>
    <cellStyle name="60% - Accent6 18" xfId="729" xr:uid="{74987434-69F0-4B67-B922-D881741F1416}"/>
    <cellStyle name="60% - Accent6 19" xfId="730" xr:uid="{3EA4FCAE-D1A4-400D-A1BD-356094BA76FE}"/>
    <cellStyle name="60% - Accent6 2" xfId="731" xr:uid="{99C3FEF2-27CA-49B0-A505-868F6CBF69CB}"/>
    <cellStyle name="60% - Accent6 20" xfId="732" xr:uid="{BEACD8E2-F028-4B65-9758-53B09F1A9812}"/>
    <cellStyle name="60% - Accent6 21" xfId="733" xr:uid="{E85885F6-A3C2-4E96-9196-010DCFE8883F}"/>
    <cellStyle name="60% - Accent6 22" xfId="734" xr:uid="{B6F5078B-7572-45DC-8B51-C51B7606F89F}"/>
    <cellStyle name="60% - Accent6 23" xfId="735" xr:uid="{3C3EF7CD-F8E9-439F-B3EF-529ABD78B7F8}"/>
    <cellStyle name="60% - Accent6 24" xfId="736" xr:uid="{1F053C76-D531-44D2-9FA2-86A2A898025B}"/>
    <cellStyle name="60% - Accent6 25" xfId="737" xr:uid="{3A9422E6-5CFC-4105-A5CD-5F7521FE92A1}"/>
    <cellStyle name="60% - Accent6 26" xfId="738" xr:uid="{F7123114-7B16-4DD0-96CE-787388B06D7A}"/>
    <cellStyle name="60% - Accent6 27" xfId="739" xr:uid="{AC14EA96-1302-4FCA-84A9-8433B209C69A}"/>
    <cellStyle name="60% - Accent6 28" xfId="740" xr:uid="{03E53A04-925C-4DDE-8F4A-3F9DB1E25314}"/>
    <cellStyle name="60% - Accent6 29" xfId="741" xr:uid="{7101F53B-AE9A-44ED-A477-F9895D1F6EA9}"/>
    <cellStyle name="60% - Accent6 3" xfId="742" xr:uid="{9C651285-5994-4D2D-B4A9-2A45A3F47FF4}"/>
    <cellStyle name="60% - Accent6 30" xfId="743" xr:uid="{E468FD17-36C0-4076-A0C8-C254771AA678}"/>
    <cellStyle name="60% - Accent6 31" xfId="744" xr:uid="{D1B6AFC0-D422-4505-80DA-957F5F681677}"/>
    <cellStyle name="60% - Accent6 32" xfId="745" xr:uid="{21CF5491-EB5C-4192-BAB9-F15EC1A14249}"/>
    <cellStyle name="60% - Accent6 33" xfId="746" xr:uid="{1C95815F-2FD7-49FE-8D2E-D7CE4544AC04}"/>
    <cellStyle name="60% - Accent6 34" xfId="747" xr:uid="{9FAACE74-C3FB-4682-AC8D-E8ACE34DB785}"/>
    <cellStyle name="60% - Accent6 35" xfId="748" xr:uid="{D53EB180-CF0A-45E3-B743-0E1C84678294}"/>
    <cellStyle name="60% - Accent6 36" xfId="749" xr:uid="{78EBB91F-0069-412A-ADDD-9E711CB335F9}"/>
    <cellStyle name="60% - Accent6 37" xfId="750" xr:uid="{FFC3DC64-C5EB-4C19-952E-123CE962A636}"/>
    <cellStyle name="60% - Accent6 4" xfId="751" xr:uid="{75353954-4604-435E-93AA-11A4AF3F679F}"/>
    <cellStyle name="60% - Accent6 5" xfId="752" xr:uid="{33FC27F1-F98C-4597-91B3-196E16475096}"/>
    <cellStyle name="60% - Accent6 6" xfId="753" xr:uid="{FD4FD023-BC6F-4859-84EA-329B88E7DB86}"/>
    <cellStyle name="60% - Accent6 7" xfId="754" xr:uid="{05E5DF5F-B1A2-41D6-A08F-97B1FED8567B}"/>
    <cellStyle name="60% - Accent6 8" xfId="755" xr:uid="{2AF95CFE-EB6E-437E-A072-EC8EBB756A1A}"/>
    <cellStyle name="60% - Accent6 9" xfId="756" xr:uid="{683F86FF-D5BF-48B1-8CFB-FE6EDA3BD8E8}"/>
    <cellStyle name="Accent1 10" xfId="757" xr:uid="{ABE3EEFC-170E-418C-A2AE-00CCEE6C7A98}"/>
    <cellStyle name="Accent1 11" xfId="758" xr:uid="{7B6D8BCB-0EED-4C46-8375-F58073560F72}"/>
    <cellStyle name="Accent1 12" xfId="759" xr:uid="{B67532BF-6161-430A-B2F5-9BE148D07148}"/>
    <cellStyle name="Accent1 13" xfId="760" xr:uid="{5BB58D7F-565E-4CE0-910D-79FFCF7F7369}"/>
    <cellStyle name="Accent1 14" xfId="761" xr:uid="{AA50E56A-23E6-4170-A8EE-3DE854A1ED63}"/>
    <cellStyle name="Accent1 15" xfId="762" xr:uid="{CC72B6C5-FBC7-4B4D-B41E-D2F7430F9CA2}"/>
    <cellStyle name="Accent1 16" xfId="763" xr:uid="{515B1505-080A-4BB3-8F86-DE0D69343F29}"/>
    <cellStyle name="Accent1 17" xfId="764" xr:uid="{9BB3F0D5-79B2-48B3-9A50-D9052D6C2DAE}"/>
    <cellStyle name="Accent1 18" xfId="765" xr:uid="{7689066D-0276-40DD-A0D1-C0018A69FACC}"/>
    <cellStyle name="Accent1 19" xfId="766" xr:uid="{422E0EEF-0AE7-4360-841C-F962699449E2}"/>
    <cellStyle name="Accent1 2" xfId="767" xr:uid="{807425F4-3C3B-4703-B45E-1D8A2CB40D1F}"/>
    <cellStyle name="Accent1 20" xfId="768" xr:uid="{233B176A-976E-44FD-B9A7-6E8D107757DF}"/>
    <cellStyle name="Accent1 21" xfId="769" xr:uid="{80FF5F56-4E2A-4276-BAF3-5B4A406CA390}"/>
    <cellStyle name="Accent1 22" xfId="770" xr:uid="{68C3F2E4-6E25-4FCB-BE51-D5821DBDEDD9}"/>
    <cellStyle name="Accent1 23" xfId="771" xr:uid="{97FEA8F9-E65D-4FFE-A935-588E31263868}"/>
    <cellStyle name="Accent1 24" xfId="772" xr:uid="{65F39022-3FDC-4723-A618-1EE391FFF811}"/>
    <cellStyle name="Accent1 25" xfId="773" xr:uid="{CBB8F58D-0E6A-4E7F-ACB5-169677AE1906}"/>
    <cellStyle name="Accent1 26" xfId="774" xr:uid="{89DEF2D5-67F7-45D0-8CE6-0E1CFF2CB50C}"/>
    <cellStyle name="Accent1 27" xfId="775" xr:uid="{85C88370-0344-4829-A52A-00CE8FB0EBFB}"/>
    <cellStyle name="Accent1 28" xfId="776" xr:uid="{05DFFA6A-AE0F-452D-A54A-CE4210BC1B73}"/>
    <cellStyle name="Accent1 29" xfId="777" xr:uid="{892EB661-E16A-4386-B6A9-F568B1712831}"/>
    <cellStyle name="Accent1 3" xfId="778" xr:uid="{C9A53C54-4244-4966-AA1A-9D055E7AFC8B}"/>
    <cellStyle name="Accent1 30" xfId="779" xr:uid="{62610708-F104-4A82-BDDE-A0BB9AFD6111}"/>
    <cellStyle name="Accent1 31" xfId="780" xr:uid="{4D2FA72C-E9F5-44C3-A8E1-3E2C0EB393B2}"/>
    <cellStyle name="Accent1 32" xfId="781" xr:uid="{FDE2CBDF-7C55-4A93-B174-7C4A4BFD9061}"/>
    <cellStyle name="Accent1 33" xfId="782" xr:uid="{05C7D745-1646-4E43-A7E5-F6F8E0964DBB}"/>
    <cellStyle name="Accent1 34" xfId="783" xr:uid="{78BF4B3E-7814-4F79-94C8-7AFF543E27B7}"/>
    <cellStyle name="Accent1 35" xfId="784" xr:uid="{9DFD3361-6836-4315-8DA9-DFD1097CE69A}"/>
    <cellStyle name="Accent1 36" xfId="785" xr:uid="{5437517B-9A90-4D89-BA5D-0BA367D402EF}"/>
    <cellStyle name="Accent1 37" xfId="786" xr:uid="{339725D6-A12E-47E0-84C0-D8EB478EFC82}"/>
    <cellStyle name="Accent1 4" xfId="787" xr:uid="{B5637DBE-6081-4020-97A7-7A4256C8FDBF}"/>
    <cellStyle name="Accent1 5" xfId="788" xr:uid="{2CF9FD70-30F8-43C8-8FAA-61D2E0BCE219}"/>
    <cellStyle name="Accent1 6" xfId="789" xr:uid="{0FECB95C-10EE-4B01-8FA3-DF98C7D9BB2D}"/>
    <cellStyle name="Accent1 7" xfId="790" xr:uid="{2D30B2F8-C57A-42A5-B7D4-8E8545DAE4D6}"/>
    <cellStyle name="Accent1 8" xfId="791" xr:uid="{46B726B3-B612-4C59-8D1D-A482ECFA849D}"/>
    <cellStyle name="Accent1 9" xfId="792" xr:uid="{9C8293FA-13FA-4BAB-8DEF-57972C697A4E}"/>
    <cellStyle name="Accent2 10" xfId="793" xr:uid="{0A2C9A94-52CF-458B-9966-0F44EB350015}"/>
    <cellStyle name="Accent2 11" xfId="794" xr:uid="{54660D2C-83B2-4EF3-95EB-D1E5B4B8F08E}"/>
    <cellStyle name="Accent2 12" xfId="795" xr:uid="{82015FE9-C8AC-49A6-BCDE-1B3A1783972B}"/>
    <cellStyle name="Accent2 13" xfId="796" xr:uid="{8C6D2C59-E980-444C-B2AF-319BE8487935}"/>
    <cellStyle name="Accent2 14" xfId="797" xr:uid="{99218841-25C9-4763-9626-526FC3001F5E}"/>
    <cellStyle name="Accent2 15" xfId="798" xr:uid="{30C2ABA1-A6CB-4E04-A14B-4EA4E6D63EAF}"/>
    <cellStyle name="Accent2 16" xfId="799" xr:uid="{F8DB987E-61A3-4775-9A5A-DCCB4212F460}"/>
    <cellStyle name="Accent2 17" xfId="800" xr:uid="{6F458F0A-491A-4D29-A858-22046020FA35}"/>
    <cellStyle name="Accent2 18" xfId="801" xr:uid="{B7B123F3-1DE5-4C8A-83F7-850ADAB957F5}"/>
    <cellStyle name="Accent2 19" xfId="802" xr:uid="{2E217A7F-6890-42CB-A04B-207750CB41BA}"/>
    <cellStyle name="Accent2 2" xfId="803" xr:uid="{CFD7D375-3A76-496F-BA27-4844227B0748}"/>
    <cellStyle name="Accent2 20" xfId="804" xr:uid="{560CF43D-B09A-4AE9-8D11-2EAE8747A56D}"/>
    <cellStyle name="Accent2 21" xfId="805" xr:uid="{1E95E04B-89F2-45DD-97DB-CDBCEF54033A}"/>
    <cellStyle name="Accent2 22" xfId="806" xr:uid="{495630B3-A7E2-46A2-8DBD-38F721554FE2}"/>
    <cellStyle name="Accent2 23" xfId="807" xr:uid="{F5BADC55-A455-4258-BD15-92538D02E2DB}"/>
    <cellStyle name="Accent2 24" xfId="808" xr:uid="{7D8B5933-6D2E-404D-A687-7D2C6F701006}"/>
    <cellStyle name="Accent2 25" xfId="809" xr:uid="{91596220-45ED-44C6-ADD7-5C90709607EC}"/>
    <cellStyle name="Accent2 26" xfId="810" xr:uid="{286BB4BD-B4F3-42C2-9E9D-79F0E1137393}"/>
    <cellStyle name="Accent2 27" xfId="811" xr:uid="{A4E265D1-2BCE-4B50-86E7-A492742A34B3}"/>
    <cellStyle name="Accent2 28" xfId="812" xr:uid="{9A31D3A0-D8B2-40BC-B645-388746F8728A}"/>
    <cellStyle name="Accent2 29" xfId="813" xr:uid="{C18DB7CB-06BF-42BF-B0F3-A7C24AB6BA7D}"/>
    <cellStyle name="Accent2 3" xfId="814" xr:uid="{B1760F9D-0E05-4C81-A960-05E1C8888A80}"/>
    <cellStyle name="Accent2 30" xfId="815" xr:uid="{2ED49F49-09EC-46B1-9851-03B57705FD0F}"/>
    <cellStyle name="Accent2 31" xfId="816" xr:uid="{B238EF23-FB99-4828-817D-D13B95E75E5E}"/>
    <cellStyle name="Accent2 32" xfId="817" xr:uid="{8F690497-BFBE-46E2-A90A-A359E063FF71}"/>
    <cellStyle name="Accent2 33" xfId="818" xr:uid="{F5CA28E7-AEDB-4971-ACF8-7F8B157CAE03}"/>
    <cellStyle name="Accent2 34" xfId="819" xr:uid="{A7AC611D-ACF7-4728-B9D2-367ED3B903D1}"/>
    <cellStyle name="Accent2 35" xfId="820" xr:uid="{086B37BF-4E18-43D6-81DF-D1AC64954BC0}"/>
    <cellStyle name="Accent2 36" xfId="821" xr:uid="{CA137CAF-EDAF-46D6-A5AF-B53877FD3617}"/>
    <cellStyle name="Accent2 37" xfId="822" xr:uid="{D33C5174-5C59-4C7A-B619-A14E9C4A1DDD}"/>
    <cellStyle name="Accent2 4" xfId="823" xr:uid="{C4DBE3E7-CEF2-4E72-866B-2038D933199A}"/>
    <cellStyle name="Accent2 5" xfId="824" xr:uid="{7ADC6AFA-8DDC-4368-B932-4D215FFD1F0C}"/>
    <cellStyle name="Accent2 6" xfId="825" xr:uid="{27FBA7D4-474F-4D64-8C11-10F9A740A14A}"/>
    <cellStyle name="Accent2 7" xfId="826" xr:uid="{18D13AAB-F935-40CB-9914-3A1E8F612E18}"/>
    <cellStyle name="Accent2 8" xfId="827" xr:uid="{F3A585F5-EC2C-4085-A6AB-47D016A9F648}"/>
    <cellStyle name="Accent2 9" xfId="828" xr:uid="{D00CC46F-7D81-42C2-937C-66A00CE59C0E}"/>
    <cellStyle name="Accent3 10" xfId="829" xr:uid="{1BBE3B94-1397-4750-ACB9-8FA104A7C31D}"/>
    <cellStyle name="Accent3 11" xfId="830" xr:uid="{6F49675C-DE28-4275-B995-4E2125A98C31}"/>
    <cellStyle name="Accent3 12" xfId="831" xr:uid="{18EFDF69-1827-4C89-B0D8-1AA52BD08AA3}"/>
    <cellStyle name="Accent3 13" xfId="832" xr:uid="{C2E22A39-22A4-4C4A-8D81-6018CDC5E32A}"/>
    <cellStyle name="Accent3 14" xfId="833" xr:uid="{894DD9B8-FFAC-4B68-8365-02192DB9597C}"/>
    <cellStyle name="Accent3 15" xfId="834" xr:uid="{38F076AD-ACEF-4E9A-90D0-8D60CC049517}"/>
    <cellStyle name="Accent3 16" xfId="835" xr:uid="{A9E4CE47-BDD2-497B-BA79-BEFFA55771CE}"/>
    <cellStyle name="Accent3 17" xfId="836" xr:uid="{2D3A2CCF-EDAC-4B2B-B208-CBDE24FD8F86}"/>
    <cellStyle name="Accent3 18" xfId="837" xr:uid="{28AC595A-79C7-4CE1-9165-253808143493}"/>
    <cellStyle name="Accent3 19" xfId="838" xr:uid="{B5A11FE3-408A-43FF-AEBF-D587D0FC3EDD}"/>
    <cellStyle name="Accent3 2" xfId="839" xr:uid="{4D58A0F8-28F3-4EEF-8D8D-E90AD3A1295A}"/>
    <cellStyle name="Accent3 20" xfId="840" xr:uid="{35178069-AE70-4BBB-B0C4-08BA5C11FAA5}"/>
    <cellStyle name="Accent3 21" xfId="841" xr:uid="{C918AE71-60B3-4D68-B181-305336D049A9}"/>
    <cellStyle name="Accent3 22" xfId="842" xr:uid="{5B630653-FE40-4592-BCFA-3B9DD8D486A4}"/>
    <cellStyle name="Accent3 23" xfId="843" xr:uid="{8AFDF472-B9E9-4163-B07C-F0F55F603ACA}"/>
    <cellStyle name="Accent3 24" xfId="844" xr:uid="{C541F8A6-11DC-4D95-B6DD-C0803C59D0DE}"/>
    <cellStyle name="Accent3 25" xfId="845" xr:uid="{9EAD7107-DE69-44D7-98AF-204B78E29B9A}"/>
    <cellStyle name="Accent3 26" xfId="846" xr:uid="{3AC9AE0E-AD58-4ADB-B0AF-980DE9A14A18}"/>
    <cellStyle name="Accent3 27" xfId="847" xr:uid="{92D7DDFB-8B81-42B3-95D7-2CD865F2B348}"/>
    <cellStyle name="Accent3 28" xfId="848" xr:uid="{CA6E3775-7C0B-4462-A827-99AB784D4AB1}"/>
    <cellStyle name="Accent3 29" xfId="849" xr:uid="{8428624A-133A-421C-B484-DB7CD622153F}"/>
    <cellStyle name="Accent3 3" xfId="850" xr:uid="{675E5D1E-E879-454F-8F7E-BA7147761E37}"/>
    <cellStyle name="Accent3 30" xfId="851" xr:uid="{162F15CF-A4DC-41AE-A4BD-00973BFAD042}"/>
    <cellStyle name="Accent3 31" xfId="852" xr:uid="{BAEC6EB0-1B15-410C-838D-3FB9B53B80A8}"/>
    <cellStyle name="Accent3 32" xfId="853" xr:uid="{CC5AFC59-C20D-42C0-8906-7D5338571AF4}"/>
    <cellStyle name="Accent3 33" xfId="854" xr:uid="{B3B0DDF6-6018-4F80-B7B3-286EF8959CA3}"/>
    <cellStyle name="Accent3 34" xfId="855" xr:uid="{BAD4DEA9-63A4-49E0-BCCF-5B46DDE38677}"/>
    <cellStyle name="Accent3 35" xfId="856" xr:uid="{A0A9C0E9-DD4F-4E05-A64D-55CBDBD72007}"/>
    <cellStyle name="Accent3 36" xfId="857" xr:uid="{20B86ACB-17FA-40FD-9A53-D3BD67E39BC2}"/>
    <cellStyle name="Accent3 37" xfId="858" xr:uid="{16562AE0-02A9-414D-A884-73860F161F36}"/>
    <cellStyle name="Accent3 4" xfId="859" xr:uid="{31E3FE2E-5BE1-48E1-B77D-E43788715898}"/>
    <cellStyle name="Accent3 5" xfId="860" xr:uid="{F02F60F2-1F73-4D04-AB78-4C0D8686E801}"/>
    <cellStyle name="Accent3 6" xfId="861" xr:uid="{505431F3-8690-4438-880B-6687013BF7F8}"/>
    <cellStyle name="Accent3 7" xfId="862" xr:uid="{B6197BBE-4621-419B-99DF-81ED6F13CBBD}"/>
    <cellStyle name="Accent3 8" xfId="863" xr:uid="{55E77938-ED88-471B-8E23-FD249D3F6730}"/>
    <cellStyle name="Accent3 9" xfId="864" xr:uid="{FD8237E7-CB10-448D-8AA4-D0C927B9B19C}"/>
    <cellStyle name="Accent4 10" xfId="865" xr:uid="{318C479E-DDA2-4D63-9BDF-BAE552C37606}"/>
    <cellStyle name="Accent4 11" xfId="866" xr:uid="{7A0AFBC3-AA10-4E87-BF8C-76DAAEDB4C83}"/>
    <cellStyle name="Accent4 12" xfId="867" xr:uid="{83264826-5DC2-4BB1-A97D-2D376FBD0198}"/>
    <cellStyle name="Accent4 13" xfId="868" xr:uid="{F02E9AED-BA47-425E-B487-2F28CDFD091D}"/>
    <cellStyle name="Accent4 14" xfId="869" xr:uid="{B1789BA1-B6F4-47E1-A80A-8EB6E7748A7A}"/>
    <cellStyle name="Accent4 15" xfId="870" xr:uid="{F1EE29BF-8380-4E6F-B0BF-56D82B74A9C8}"/>
    <cellStyle name="Accent4 16" xfId="871" xr:uid="{7DD4E4C8-5173-4F9B-A6FE-8DE8ECD41390}"/>
    <cellStyle name="Accent4 17" xfId="872" xr:uid="{2A4543EE-9579-48BE-8206-8ABD3B1CD332}"/>
    <cellStyle name="Accent4 18" xfId="873" xr:uid="{15FF793B-16E9-4C0D-9C46-A9C68DE55DDB}"/>
    <cellStyle name="Accent4 19" xfId="874" xr:uid="{BD999169-636E-402B-834B-E50497C4EF61}"/>
    <cellStyle name="Accent4 2" xfId="875" xr:uid="{51D4D496-A1AC-4227-8B11-C7241DF4CC51}"/>
    <cellStyle name="Accent4 20" xfId="876" xr:uid="{49282BC2-5FEA-4B6F-88ED-3EEF8BA05FF4}"/>
    <cellStyle name="Accent4 21" xfId="877" xr:uid="{4808B564-6766-4C14-9758-8C719684A5F3}"/>
    <cellStyle name="Accent4 22" xfId="878" xr:uid="{A4D6C533-9FAD-431A-A67B-9A85101BDDA4}"/>
    <cellStyle name="Accent4 23" xfId="879" xr:uid="{24A720A2-EDB7-46AC-A106-CF75D1B4A657}"/>
    <cellStyle name="Accent4 24" xfId="880" xr:uid="{1BD1AFD6-B31A-4258-AFCA-99244306D87D}"/>
    <cellStyle name="Accent4 25" xfId="881" xr:uid="{2D1AE4CC-7AED-4A6D-ADB8-A3D6C73456D9}"/>
    <cellStyle name="Accent4 26" xfId="882" xr:uid="{1D924EE5-1937-4F37-B4F9-7296697FFE0D}"/>
    <cellStyle name="Accent4 27" xfId="883" xr:uid="{4DFFC606-EA90-4D00-8B48-B893CE262E75}"/>
    <cellStyle name="Accent4 28" xfId="884" xr:uid="{0A9DD183-5B83-4084-BA21-CC4715303A6F}"/>
    <cellStyle name="Accent4 29" xfId="885" xr:uid="{48600E35-219C-45CB-B1AE-EAA94C3A4905}"/>
    <cellStyle name="Accent4 3" xfId="886" xr:uid="{545377F5-BD1D-4BCA-8ECD-2EB2813F1FEB}"/>
    <cellStyle name="Accent4 30" xfId="887" xr:uid="{D5553084-29A7-487A-8EB5-82A5D6F2B932}"/>
    <cellStyle name="Accent4 31" xfId="888" xr:uid="{2DF84542-4735-4F9B-8F3E-936112010E8E}"/>
    <cellStyle name="Accent4 32" xfId="889" xr:uid="{1605E6AF-9C8F-4247-BEE2-F50AC78576F3}"/>
    <cellStyle name="Accent4 33" xfId="890" xr:uid="{58933B68-77D7-4E3A-AD1F-6E1D98FDE599}"/>
    <cellStyle name="Accent4 34" xfId="891" xr:uid="{EFEFBAB1-5FD0-484F-BEDF-E2D974164CE6}"/>
    <cellStyle name="Accent4 35" xfId="892" xr:uid="{F8AD2E1D-399F-4206-B7FB-2F731CF7F637}"/>
    <cellStyle name="Accent4 36" xfId="893" xr:uid="{64F4B2FD-E7DE-4FE3-B090-8C1C2C2CBDA5}"/>
    <cellStyle name="Accent4 37" xfId="894" xr:uid="{CD956B1E-0A26-4D6A-905A-86F1E946203F}"/>
    <cellStyle name="Accent4 4" xfId="895" xr:uid="{B458F417-909E-4ABD-8489-D27FF56D17B3}"/>
    <cellStyle name="Accent4 5" xfId="896" xr:uid="{7984D294-BB6E-4FC1-8F37-36D2D60A220A}"/>
    <cellStyle name="Accent4 6" xfId="897" xr:uid="{0BB4DB28-CDAF-4E26-B23B-06F103375E2E}"/>
    <cellStyle name="Accent4 7" xfId="898" xr:uid="{B93118C6-AF41-47F4-8A15-07B576B7EF66}"/>
    <cellStyle name="Accent4 8" xfId="899" xr:uid="{056DC71B-F8D8-4C17-A9C4-BA05D8345DF3}"/>
    <cellStyle name="Accent4 9" xfId="900" xr:uid="{4BFE5CA8-53D6-43C9-8C21-EF579539C783}"/>
    <cellStyle name="Accent5 10" xfId="901" xr:uid="{D9F1D05E-2715-4CC8-8414-F3A68AA9FC8E}"/>
    <cellStyle name="Accent5 11" xfId="902" xr:uid="{34E525DC-41AB-4848-84A4-E6B159F4161A}"/>
    <cellStyle name="Accent5 12" xfId="903" xr:uid="{023EDE7C-A8CE-44B4-86E4-9ABE17FAF68A}"/>
    <cellStyle name="Accent5 13" xfId="904" xr:uid="{841031E1-2109-489A-AA81-B5EF044B46FB}"/>
    <cellStyle name="Accent5 14" xfId="905" xr:uid="{B5DECE69-84F2-4C2A-B0A8-9E8B21F939F1}"/>
    <cellStyle name="Accent5 15" xfId="906" xr:uid="{8A02FFC3-0C4C-477F-A270-ADA0206E8DF9}"/>
    <cellStyle name="Accent5 16" xfId="907" xr:uid="{37CFEBD6-3AEC-4053-8F2D-2A2BFF4021F4}"/>
    <cellStyle name="Accent5 17" xfId="908" xr:uid="{9574D5F9-F166-4193-89A8-59D369A72B18}"/>
    <cellStyle name="Accent5 18" xfId="909" xr:uid="{F48638FD-50F2-44A5-9699-D836CEFD5142}"/>
    <cellStyle name="Accent5 19" xfId="910" xr:uid="{3878973B-7F28-4743-A66E-017A29CA3B0B}"/>
    <cellStyle name="Accent5 2" xfId="911" xr:uid="{6625143E-46C9-4C93-9670-686D5C0C7D7E}"/>
    <cellStyle name="Accent5 20" xfId="912" xr:uid="{FC0959BD-6660-4E4B-B1EE-18FCF673A5DC}"/>
    <cellStyle name="Accent5 21" xfId="913" xr:uid="{2484C06E-8CD3-41E1-B95B-BC0A627D387D}"/>
    <cellStyle name="Accent5 22" xfId="914" xr:uid="{0AC28EC9-EC41-49A4-BBA1-AFC5718C9F56}"/>
    <cellStyle name="Accent5 23" xfId="915" xr:uid="{D95DA16D-9331-427B-A813-050225A68BAD}"/>
    <cellStyle name="Accent5 24" xfId="916" xr:uid="{079A6E48-CF72-4B24-BC8E-4513745A0324}"/>
    <cellStyle name="Accent5 25" xfId="917" xr:uid="{BBB76ED3-D17E-44C4-A405-59540AE4F397}"/>
    <cellStyle name="Accent5 26" xfId="918" xr:uid="{7634110F-4603-4ACC-A7F5-762577A663B6}"/>
    <cellStyle name="Accent5 27" xfId="919" xr:uid="{CCE2BA46-036E-45A5-AB9F-789B1AAF52D0}"/>
    <cellStyle name="Accent5 28" xfId="920" xr:uid="{E6F6B472-2785-4444-8808-DE97E502922E}"/>
    <cellStyle name="Accent5 29" xfId="921" xr:uid="{5EC55CFB-6BF1-44A9-80D9-38F31939EDFA}"/>
    <cellStyle name="Accent5 3" xfId="922" xr:uid="{53D764ED-772D-47D6-BF55-CBDC6EFFC2B1}"/>
    <cellStyle name="Accent5 30" xfId="923" xr:uid="{B98D0E41-9A22-4E4D-9F75-DED2CE2D0603}"/>
    <cellStyle name="Accent5 31" xfId="924" xr:uid="{1DE1C286-895F-4E13-8399-45D08EE58676}"/>
    <cellStyle name="Accent5 32" xfId="925" xr:uid="{A6268FBA-CF4F-42A2-A433-E8E2737289D4}"/>
    <cellStyle name="Accent5 33" xfId="926" xr:uid="{FB276893-356A-4FF4-839F-233744ED259C}"/>
    <cellStyle name="Accent5 34" xfId="927" xr:uid="{1A2C4B48-7838-4659-9F4B-C85FED0438CE}"/>
    <cellStyle name="Accent5 35" xfId="928" xr:uid="{BF1B2F15-5EC5-4F60-BAAA-48952B3F857E}"/>
    <cellStyle name="Accent5 36" xfId="929" xr:uid="{F159A9EF-91B4-488C-95D7-A006CFE235DB}"/>
    <cellStyle name="Accent5 37" xfId="930" xr:uid="{CC4097BA-F465-4EA1-AE3C-1E7315A4C686}"/>
    <cellStyle name="Accent5 4" xfId="931" xr:uid="{ABBA1341-2B4C-4BDD-A92E-5EF0CA03A747}"/>
    <cellStyle name="Accent5 5" xfId="932" xr:uid="{6BB4F3B0-AC37-4CD8-ABFE-513A79E75B49}"/>
    <cellStyle name="Accent5 6" xfId="933" xr:uid="{4C23A79C-5875-43BA-86FD-77AF178D9C14}"/>
    <cellStyle name="Accent5 7" xfId="934" xr:uid="{31144ABF-F633-4C6F-AEC4-20570E26BE6C}"/>
    <cellStyle name="Accent5 8" xfId="935" xr:uid="{854ABBCD-A88D-4913-913D-168154B1885D}"/>
    <cellStyle name="Accent5 9" xfId="936" xr:uid="{6FB97AAA-B9E8-4D97-82D3-1400D4CDE566}"/>
    <cellStyle name="Accent6 10" xfId="937" xr:uid="{BC989A63-4B27-44CE-8540-83DB9EF3B11F}"/>
    <cellStyle name="Accent6 11" xfId="938" xr:uid="{8FE9E73B-1D18-481E-AA4B-70842F8E4487}"/>
    <cellStyle name="Accent6 12" xfId="939" xr:uid="{0E59EB66-59F0-452E-8F4C-598063F9E452}"/>
    <cellStyle name="Accent6 13" xfId="940" xr:uid="{65202F20-1C99-4184-9C30-16FF4E803A89}"/>
    <cellStyle name="Accent6 14" xfId="941" xr:uid="{E1D574E3-60EC-4BFD-91CB-F83BC6B2D849}"/>
    <cellStyle name="Accent6 15" xfId="942" xr:uid="{661DA838-A7CE-4008-850A-692EE2B3ECE9}"/>
    <cellStyle name="Accent6 16" xfId="943" xr:uid="{D6864605-B056-41FB-9B97-9F0A73EAED2F}"/>
    <cellStyle name="Accent6 17" xfId="944" xr:uid="{349FDCFF-EEA2-4110-A991-3601E6EC3B31}"/>
    <cellStyle name="Accent6 18" xfId="945" xr:uid="{D80C96C7-81FE-4C97-A45E-2C4BE191F7C1}"/>
    <cellStyle name="Accent6 19" xfId="946" xr:uid="{E67BBFC9-E086-4602-B9AC-0411C58ABD99}"/>
    <cellStyle name="Accent6 2" xfId="947" xr:uid="{9B11233A-8A2A-4BA6-B9B0-21F010676E84}"/>
    <cellStyle name="Accent6 20" xfId="948" xr:uid="{8CAE4A1D-8E4D-4BC5-AD56-9EB130D1DEAF}"/>
    <cellStyle name="Accent6 21" xfId="949" xr:uid="{D441D873-54C2-4086-AEEF-8E2BFBD13E64}"/>
    <cellStyle name="Accent6 22" xfId="950" xr:uid="{749BAD0F-424A-4834-94FD-68CDB2D9FF0E}"/>
    <cellStyle name="Accent6 23" xfId="951" xr:uid="{8E28516A-B995-446D-AEFF-0EAB6DA5FCC0}"/>
    <cellStyle name="Accent6 24" xfId="952" xr:uid="{7F3265CF-ACA9-46AD-B9F7-48B852FE810E}"/>
    <cellStyle name="Accent6 25" xfId="953" xr:uid="{FC5C62D9-C374-4FBC-BB2B-CF62D9C54977}"/>
    <cellStyle name="Accent6 26" xfId="954" xr:uid="{441D7536-3A45-4C93-9948-D1C3E6937275}"/>
    <cellStyle name="Accent6 27" xfId="955" xr:uid="{45DEDCF5-A037-4B53-B0D7-1E2E177F7E22}"/>
    <cellStyle name="Accent6 28" xfId="956" xr:uid="{2D62D0FF-4ED7-40D8-8133-3C3BC8432547}"/>
    <cellStyle name="Accent6 29" xfId="957" xr:uid="{D1ABCED4-6302-4D22-91C6-A1326393504B}"/>
    <cellStyle name="Accent6 3" xfId="958" xr:uid="{1D9AC327-9DC4-4DC6-909D-E333A93D0636}"/>
    <cellStyle name="Accent6 30" xfId="959" xr:uid="{59AE474D-DF7B-4566-8EF5-052D7168C4F4}"/>
    <cellStyle name="Accent6 31" xfId="960" xr:uid="{B2583407-7571-4C9D-8F6E-B689BC9CE3C2}"/>
    <cellStyle name="Accent6 32" xfId="961" xr:uid="{60CCDBA5-78F7-4BD8-9078-5802F61657F8}"/>
    <cellStyle name="Accent6 33" xfId="962" xr:uid="{7D316B44-50DF-4C7A-A27A-8269ABAD486B}"/>
    <cellStyle name="Accent6 34" xfId="963" xr:uid="{39A380F3-C17E-4E55-A2FD-7AF4AAF645B6}"/>
    <cellStyle name="Accent6 35" xfId="964" xr:uid="{9D13CFA5-F7C8-4080-ADAC-A611477E5A7F}"/>
    <cellStyle name="Accent6 36" xfId="965" xr:uid="{E785AC0B-8E6E-483D-9BAC-EDCF3CB8746B}"/>
    <cellStyle name="Accent6 37" xfId="966" xr:uid="{F920F382-008A-4B24-94B1-76838FA058F4}"/>
    <cellStyle name="Accent6 4" xfId="967" xr:uid="{152D8F7E-C4DD-4ACD-9EA4-91E134906FF7}"/>
    <cellStyle name="Accent6 5" xfId="968" xr:uid="{622A8BC9-BB57-4347-9B94-D1F4CE03AEF4}"/>
    <cellStyle name="Accent6 6" xfId="969" xr:uid="{88649C0D-B16E-4198-AD36-791C67E4AF8A}"/>
    <cellStyle name="Accent6 7" xfId="970" xr:uid="{FFB7EDEC-8028-433F-9BC2-9CE4E97FAF05}"/>
    <cellStyle name="Accent6 8" xfId="971" xr:uid="{0B49C540-D095-4427-AFB2-71F788EEFB6A}"/>
    <cellStyle name="Accent6 9" xfId="972" xr:uid="{AF54F927-787C-497A-9FF7-CD70FBC69F57}"/>
    <cellStyle name="Assumption" xfId="1869" xr:uid="{722D66BD-D768-40E8-842A-F0CE4C320F8B}"/>
    <cellStyle name="Bad 10" xfId="973" xr:uid="{11CFCAEF-FBF7-40AA-9B17-D5E37B3EB3C8}"/>
    <cellStyle name="Bad 11" xfId="974" xr:uid="{2270DF3C-C332-45CE-AA19-744E37811D65}"/>
    <cellStyle name="Bad 12" xfId="975" xr:uid="{B620275B-7270-4E15-B9C4-38ABC78B0BA0}"/>
    <cellStyle name="Bad 13" xfId="976" xr:uid="{FD7806FB-4520-4A47-A93F-86F2D6371F49}"/>
    <cellStyle name="Bad 14" xfId="977" xr:uid="{2E30E291-881D-4068-9405-FA01A2FFF62A}"/>
    <cellStyle name="Bad 15" xfId="978" xr:uid="{B41B1E65-149A-48B5-BD6D-4B4F1A8DEC98}"/>
    <cellStyle name="Bad 16" xfId="979" xr:uid="{2569BCF0-C46B-416C-A008-A2B6959F9E31}"/>
    <cellStyle name="Bad 17" xfId="980" xr:uid="{1873FB8A-7368-4EA2-8457-832E99647E50}"/>
    <cellStyle name="Bad 18" xfId="981" xr:uid="{CF3DB2D6-7CD5-4902-87B1-2154FFE9BB69}"/>
    <cellStyle name="Bad 19" xfId="982" xr:uid="{351415B7-838D-4ED5-ABCA-197BF366325C}"/>
    <cellStyle name="Bad 2" xfId="983" xr:uid="{3630E283-2D80-40C7-B4FC-27B88065E4B4}"/>
    <cellStyle name="Bad 20" xfId="984" xr:uid="{8D660916-2370-4A55-B82B-45F0A7DA8A1F}"/>
    <cellStyle name="Bad 21" xfId="985" xr:uid="{4DC5BCA7-49E9-4A15-8138-72A6994B0355}"/>
    <cellStyle name="Bad 22" xfId="986" xr:uid="{6B0367EC-35AA-4828-A3E4-0F05715E755E}"/>
    <cellStyle name="Bad 23" xfId="987" xr:uid="{981D658E-22C5-4E94-B881-98AE9ABEBD54}"/>
    <cellStyle name="Bad 24" xfId="988" xr:uid="{5D171D3E-D19A-4B2B-A4B9-91683F46B650}"/>
    <cellStyle name="Bad 25" xfId="989" xr:uid="{6D19DD0E-2D73-4788-8A2E-147FB1E3248A}"/>
    <cellStyle name="Bad 26" xfId="990" xr:uid="{C2B19CDE-1331-45C6-B216-06B2536B6134}"/>
    <cellStyle name="Bad 27" xfId="991" xr:uid="{CB1FB625-4A62-4C19-871C-97E15CB2C5FB}"/>
    <cellStyle name="Bad 28" xfId="992" xr:uid="{0FB4FDE0-B507-452C-ABD6-2E73145EC9A3}"/>
    <cellStyle name="Bad 29" xfId="993" xr:uid="{14FBB395-DC63-457B-B63F-A012144DF43E}"/>
    <cellStyle name="Bad 3" xfId="994" xr:uid="{9683EDB1-DEDC-4148-9DF3-6A90AB3F956F}"/>
    <cellStyle name="Bad 30" xfId="995" xr:uid="{8F5E5DED-9719-473F-8E5C-64556D503072}"/>
    <cellStyle name="Bad 31" xfId="996" xr:uid="{EB057A0A-A9FD-40AB-BA10-6BC1E0E6D1AC}"/>
    <cellStyle name="Bad 32" xfId="997" xr:uid="{8FE252F7-B637-4424-9B07-28F92FE8727E}"/>
    <cellStyle name="Bad 33" xfId="998" xr:uid="{F9914E32-2804-41E9-892A-A5192230D877}"/>
    <cellStyle name="Bad 34" xfId="999" xr:uid="{9B831CAE-0435-43F3-9357-8EE4729872EB}"/>
    <cellStyle name="Bad 35" xfId="1000" xr:uid="{85CB3053-B157-4A6E-A3D7-B070E161AEE4}"/>
    <cellStyle name="Bad 36" xfId="1001" xr:uid="{771499CA-51E2-4E12-B9A0-1CE3E4604E26}"/>
    <cellStyle name="Bad 37" xfId="1002" xr:uid="{6F91310B-A612-4670-94FF-7B38262A99B1}"/>
    <cellStyle name="Bad 4" xfId="1003" xr:uid="{F5B72E4E-575C-435D-AB5D-4F005519E0C9}"/>
    <cellStyle name="Bad 5" xfId="1004" xr:uid="{CA4E4FEE-749D-4A3F-A01D-8B05E7332DEB}"/>
    <cellStyle name="Bad 6" xfId="1005" xr:uid="{FA37CD40-CBC7-45B1-AEC4-FD7AA01D77FD}"/>
    <cellStyle name="Bad 7" xfId="1006" xr:uid="{A85A9265-2322-4983-96C8-5E973C462AD0}"/>
    <cellStyle name="Bad 8" xfId="1007" xr:uid="{9D8C3EA9-0CE7-4ADD-828D-033041DA6C16}"/>
    <cellStyle name="Bad 9" xfId="1008" xr:uid="{D476D8D0-EDCC-47DD-A4C4-CA5F515ED649}"/>
    <cellStyle name="Calc Currency (0)" xfId="1870" xr:uid="{223D4815-5FBF-49B3-B0E4-6675FFBEBC2E}"/>
    <cellStyle name="Calc Currency (0) 10" xfId="1871" xr:uid="{F2F105DF-18E8-4B26-98F3-AA2A46C7319B}"/>
    <cellStyle name="Calc Currency (0) 11" xfId="1872" xr:uid="{358C2F29-4068-4CD1-A55E-AF873F45F010}"/>
    <cellStyle name="Calc Currency (0) 2" xfId="1873" xr:uid="{13C58CF8-CB77-4DC8-ABE8-A02AB5C3B645}"/>
    <cellStyle name="Calc Currency (0) 2 2" xfId="2440" xr:uid="{D39C9219-8628-4D78-B71F-9BECD21FF030}"/>
    <cellStyle name="Calc Currency (0) 3" xfId="1874" xr:uid="{58118045-9396-4CD4-8CD0-BCA5E0DB13CC}"/>
    <cellStyle name="Calc Currency (0) 3 2" xfId="2441" xr:uid="{2BA022E7-DCB5-484E-A82A-FC9110E8906D}"/>
    <cellStyle name="Calc Currency (0) 4" xfId="1875" xr:uid="{C9077F24-27AA-451E-B60A-80BA8B398D42}"/>
    <cellStyle name="Calc Currency (0) 4 2" xfId="2442" xr:uid="{F169FB18-C3CC-4E9A-943F-F9F8A8634FB5}"/>
    <cellStyle name="Calc Currency (0) 5" xfId="1876" xr:uid="{0C7A54C6-FDB9-4B37-B3EE-D890B7D2FAC2}"/>
    <cellStyle name="Calc Currency (0) 5 2" xfId="2443" xr:uid="{938BD95E-4ACB-4864-9E2D-B2282437FFA2}"/>
    <cellStyle name="Calc Currency (0) 6" xfId="1877" xr:uid="{5490C7E8-C87E-4F16-9BE9-65A656A96CF1}"/>
    <cellStyle name="Calc Currency (0) 7" xfId="1878" xr:uid="{3B38DF93-6CB4-426E-8890-681BB3AAB996}"/>
    <cellStyle name="Calc Currency (0) 8" xfId="1879" xr:uid="{16EC79E4-2A26-4D9D-A277-DB9E79A13FB8}"/>
    <cellStyle name="Calc Currency (0) 9" xfId="1880" xr:uid="{90DE38D9-EF34-487C-AE7F-3F140BE8C626}"/>
    <cellStyle name="Calc Currency (2)" xfId="1881" xr:uid="{E4DA7979-8753-450F-90E3-3090B50FADED}"/>
    <cellStyle name="Calc Currency (2) 10" xfId="1882" xr:uid="{994AC4AD-11D3-4A9A-95DA-C3763118C930}"/>
    <cellStyle name="Calc Currency (2) 11" xfId="1883" xr:uid="{451528C8-6CC3-4904-B405-C978B57C9F5A}"/>
    <cellStyle name="Calc Currency (2) 2" xfId="1884" xr:uid="{55C51F6F-4F1D-45B5-8F2A-9ADA875B1411}"/>
    <cellStyle name="Calc Currency (2) 2 2" xfId="2444" xr:uid="{43D8CF21-754C-4E3E-A6F5-3607EB15766E}"/>
    <cellStyle name="Calc Currency (2) 3" xfId="1885" xr:uid="{43D78D75-3DC4-4451-A6A1-BB75EA6AAB1E}"/>
    <cellStyle name="Calc Currency (2) 3 2" xfId="2445" xr:uid="{305365AC-F509-4A31-96F2-F85A0AE1F121}"/>
    <cellStyle name="Calc Currency (2) 4" xfId="1886" xr:uid="{C6AC6F13-A152-46E9-91F2-08FC9304DBDD}"/>
    <cellStyle name="Calc Currency (2) 4 2" xfId="2446" xr:uid="{ADB6055F-EDAC-4806-A1FA-7DC05D674D55}"/>
    <cellStyle name="Calc Currency (2) 5" xfId="1887" xr:uid="{9854D9F0-CB4F-4957-9917-0E8C0F6B8432}"/>
    <cellStyle name="Calc Currency (2) 5 2" xfId="2447" xr:uid="{70E16ABB-3BEF-4DDE-989B-0CA18864E068}"/>
    <cellStyle name="Calc Currency (2) 6" xfId="1888" xr:uid="{6D97769B-9887-49B6-96DD-7D979E211901}"/>
    <cellStyle name="Calc Currency (2) 7" xfId="1889" xr:uid="{79DA74BE-4A0F-4966-B2D6-26F76D6EB27D}"/>
    <cellStyle name="Calc Currency (2) 8" xfId="1890" xr:uid="{1AAA6A8C-4C17-466F-A6BB-9F18514FFCED}"/>
    <cellStyle name="Calc Currency (2) 9" xfId="1891" xr:uid="{5BBDCDDC-5F10-4431-8C75-9BEFAF90DF73}"/>
    <cellStyle name="Calc Percent (0)" xfId="1892" xr:uid="{D310D6C5-6F8A-45C2-A941-60D26EA2CA8D}"/>
    <cellStyle name="Calc Percent (0) 10" xfId="1893" xr:uid="{6965851F-4986-42D0-B96D-954C64465022}"/>
    <cellStyle name="Calc Percent (0) 11" xfId="1894" xr:uid="{4A756F01-FC98-4425-ABD9-DEA38345FEC8}"/>
    <cellStyle name="Calc Percent (0) 2" xfId="1895" xr:uid="{E550888A-04D7-4E0C-9ED9-92F0454BBA9F}"/>
    <cellStyle name="Calc Percent (0) 2 2" xfId="2448" xr:uid="{C57FFF73-7429-4559-B12F-37F084AC8DED}"/>
    <cellStyle name="Calc Percent (0) 3" xfId="1896" xr:uid="{3338036B-C478-40BE-93F1-9DF0D2394350}"/>
    <cellStyle name="Calc Percent (0) 3 2" xfId="2449" xr:uid="{1C7B819A-9F1E-4D87-8FA3-EE9ED315734F}"/>
    <cellStyle name="Calc Percent (0) 4" xfId="1897" xr:uid="{737D5B64-C8A7-4B78-836A-39225DA81B4B}"/>
    <cellStyle name="Calc Percent (0) 4 2" xfId="2450" xr:uid="{068D4303-81F3-463A-9D76-FA29AEF6E443}"/>
    <cellStyle name="Calc Percent (0) 5" xfId="1898" xr:uid="{815B421A-301D-47A5-80F0-241243F56F44}"/>
    <cellStyle name="Calc Percent (0) 5 2" xfId="2451" xr:uid="{E70048FA-9FAE-4EF0-B201-961F51C59EC1}"/>
    <cellStyle name="Calc Percent (0) 6" xfId="1899" xr:uid="{AB445ADE-ABE5-4116-9F3D-617AAD280F10}"/>
    <cellStyle name="Calc Percent (0) 7" xfId="1900" xr:uid="{1BF71625-C9C5-463A-AC74-422941BE865D}"/>
    <cellStyle name="Calc Percent (0) 8" xfId="1901" xr:uid="{B167FD6A-044C-41D9-95BD-865F4219CB4E}"/>
    <cellStyle name="Calc Percent (0) 9" xfId="1902" xr:uid="{0214AEEE-D9E7-471B-B18A-523DC9E839BB}"/>
    <cellStyle name="Calc Percent (1)" xfId="1903" xr:uid="{EB5011F2-4033-4FD8-92AB-00985A387885}"/>
    <cellStyle name="Calc Percent (1) 10" xfId="1904" xr:uid="{79291D9A-60D9-4AF2-ACED-C2E54A0C6390}"/>
    <cellStyle name="Calc Percent (1) 11" xfId="1905" xr:uid="{2A60AB6A-667A-4936-A69C-78D5D17F9B5F}"/>
    <cellStyle name="Calc Percent (1) 2" xfId="1906" xr:uid="{7BA6078F-A262-47BE-91A1-E440698FEA60}"/>
    <cellStyle name="Calc Percent (1) 2 2" xfId="2452" xr:uid="{EC08D35F-1D40-44C9-86B1-E76CB620C0BA}"/>
    <cellStyle name="Calc Percent (1) 3" xfId="1907" xr:uid="{51A012D8-A31A-4CE9-9501-E84781541C8A}"/>
    <cellStyle name="Calc Percent (1) 3 2" xfId="2453" xr:uid="{5C9D006C-BED3-4439-81FF-F620A313B324}"/>
    <cellStyle name="Calc Percent (1) 4" xfId="1908" xr:uid="{9238709D-6891-4E40-9134-B3AD0C63EDD3}"/>
    <cellStyle name="Calc Percent (1) 4 2" xfId="2454" xr:uid="{BC191875-25BF-41F6-A578-207B999AE36D}"/>
    <cellStyle name="Calc Percent (1) 5" xfId="1909" xr:uid="{2BDE1DD9-8C09-484B-AE6C-FBC5B28A5ED7}"/>
    <cellStyle name="Calc Percent (1) 5 2" xfId="2455" xr:uid="{79E84675-EBC0-46E8-9E34-0EFF348857CA}"/>
    <cellStyle name="Calc Percent (1) 6" xfId="1910" xr:uid="{EDE15199-5418-4C8C-883B-3BB674636D5B}"/>
    <cellStyle name="Calc Percent (1) 7" xfId="1911" xr:uid="{545235F8-ED8C-4F6B-B30A-255A8DD7C666}"/>
    <cellStyle name="Calc Percent (1) 8" xfId="1912" xr:uid="{E589E323-1232-4179-A03A-30DFF3F48D34}"/>
    <cellStyle name="Calc Percent (1) 9" xfId="1913" xr:uid="{A95A9640-A133-4969-942E-A76961C3DAFE}"/>
    <cellStyle name="Calc Percent (2)" xfId="1914" xr:uid="{8DAD8D1D-802B-49D6-8F4E-F9603DDBECF8}"/>
    <cellStyle name="Calc Percent (2) 10" xfId="1915" xr:uid="{814BFF6D-27EF-4D38-ADCA-43D24DBDC92A}"/>
    <cellStyle name="Calc Percent (2) 11" xfId="1916" xr:uid="{38EE1BEF-3FB7-4D06-96FF-119A11FF0D63}"/>
    <cellStyle name="Calc Percent (2) 2" xfId="1917" xr:uid="{7475835B-100A-4E5F-BB43-960E6AED9289}"/>
    <cellStyle name="Calc Percent (2) 3" xfId="1918" xr:uid="{48837B8B-FD93-4A5C-8FCA-722FB07CC19E}"/>
    <cellStyle name="Calc Percent (2) 4" xfId="1919" xr:uid="{5957221F-AAA2-49F2-BBBB-4D7BFD0C7245}"/>
    <cellStyle name="Calc Percent (2) 5" xfId="1920" xr:uid="{CF86B19B-08B1-4DFC-8539-59896025FB20}"/>
    <cellStyle name="Calc Percent (2) 6" xfId="1921" xr:uid="{2F278142-B77A-4F1B-935C-F80A92F8BD58}"/>
    <cellStyle name="Calc Percent (2) 7" xfId="1922" xr:uid="{DD61B15E-A362-4DAE-9C4B-B49A0A7C70C3}"/>
    <cellStyle name="Calc Percent (2) 8" xfId="1923" xr:uid="{05AC3151-1D87-44C0-9434-91DB7D1CC009}"/>
    <cellStyle name="Calc Percent (2) 9" xfId="1924" xr:uid="{4B4D2103-C665-4284-A58A-EE1549E2B1EE}"/>
    <cellStyle name="Calc Units (0)" xfId="1925" xr:uid="{41FFAF30-5C5F-41D8-B12D-849C65BDC550}"/>
    <cellStyle name="Calc Units (0) 10" xfId="1926" xr:uid="{70CCDE7B-1752-420A-ABDB-E82B86DB4D50}"/>
    <cellStyle name="Calc Units (0) 11" xfId="1927" xr:uid="{0D071522-AC22-410E-B541-D679CC5527CF}"/>
    <cellStyle name="Calc Units (0) 2" xfId="1928" xr:uid="{B306E7D1-0C8E-456C-8030-10C14528535D}"/>
    <cellStyle name="Calc Units (0) 2 2" xfId="2456" xr:uid="{FFBAECF7-DBC5-4BB1-9310-A90EC3AE8114}"/>
    <cellStyle name="Calc Units (0) 3" xfId="1929" xr:uid="{5002C8D7-C295-4DDC-B089-C6B01297E7C5}"/>
    <cellStyle name="Calc Units (0) 3 2" xfId="2457" xr:uid="{53B06C41-F7D2-4446-969D-8F7AA6B70A0C}"/>
    <cellStyle name="Calc Units (0) 4" xfId="1930" xr:uid="{8CD22F8C-41D7-45C7-B35D-48EEE8611E27}"/>
    <cellStyle name="Calc Units (0) 4 2" xfId="2458" xr:uid="{D7255CE7-8E98-4EEE-9E4F-7BB5538000E0}"/>
    <cellStyle name="Calc Units (0) 5" xfId="1931" xr:uid="{36AC4AAD-3DF2-45CC-B3EA-F872CF0BA1BC}"/>
    <cellStyle name="Calc Units (0) 5 2" xfId="2459" xr:uid="{AF24ED4A-494A-455E-B848-900647907C12}"/>
    <cellStyle name="Calc Units (0) 6" xfId="1932" xr:uid="{1F818D5B-38CF-4B7C-B1C6-AE5E1DE6A736}"/>
    <cellStyle name="Calc Units (0) 7" xfId="1933" xr:uid="{9E2CBF26-4A82-419C-A256-8DD43EF2020A}"/>
    <cellStyle name="Calc Units (0) 8" xfId="1934" xr:uid="{0481DD14-4D48-4BC5-95A5-0379C0C206F9}"/>
    <cellStyle name="Calc Units (0) 9" xfId="1935" xr:uid="{A39FA8C0-F09B-4053-AEE0-D5F0743ADDDC}"/>
    <cellStyle name="Calc Units (1)" xfId="1936" xr:uid="{B2943701-53EF-4F7B-B0F7-01586897A06B}"/>
    <cellStyle name="Calc Units (1) 10" xfId="1937" xr:uid="{0A52AB42-48F7-4597-A96C-B7C36759AE38}"/>
    <cellStyle name="Calc Units (1) 11" xfId="1938" xr:uid="{BFF3F009-F931-4E0D-98F8-0CB0D5BC99D9}"/>
    <cellStyle name="Calc Units (1) 2" xfId="1939" xr:uid="{90EE3E1A-8472-45C4-97F6-2BDECFD8DB3A}"/>
    <cellStyle name="Calc Units (1) 3" xfId="1940" xr:uid="{2757AC8A-2F2A-496C-89E2-AA3B7100DB9D}"/>
    <cellStyle name="Calc Units (1) 4" xfId="1941" xr:uid="{0D2B2646-5672-4DF2-8CAA-461097FD33FC}"/>
    <cellStyle name="Calc Units (1) 5" xfId="1942" xr:uid="{E8EA6B16-7756-49D3-88F8-3F271AAA25C3}"/>
    <cellStyle name="Calc Units (1) 6" xfId="1943" xr:uid="{392586FB-68DB-4624-9459-10A5151DEC8A}"/>
    <cellStyle name="Calc Units (1) 7" xfId="1944" xr:uid="{CA9A77EC-3E36-49CD-A9F5-5C78451A176D}"/>
    <cellStyle name="Calc Units (1) 8" xfId="1945" xr:uid="{CA7E8C82-52EE-47A2-83E0-D8435A23BDD6}"/>
    <cellStyle name="Calc Units (1) 9" xfId="1946" xr:uid="{BD783F3C-12B7-4317-A206-65E69F0F146D}"/>
    <cellStyle name="Calc Units (2)" xfId="1947" xr:uid="{98E1E2D4-D064-4F83-B9F4-8696C5487086}"/>
    <cellStyle name="Calc Units (2) 10" xfId="1948" xr:uid="{92E945B4-6835-43EA-A12B-A610DFFF9282}"/>
    <cellStyle name="Calc Units (2) 11" xfId="1949" xr:uid="{39388F8D-A88C-4BB0-856A-EA9AE04262C3}"/>
    <cellStyle name="Calc Units (2) 2" xfId="1950" xr:uid="{D467D93F-7AB6-4718-8F7C-C111729D7E41}"/>
    <cellStyle name="Calc Units (2) 2 2" xfId="2460" xr:uid="{4CF41324-A69D-445C-9FCA-58FDB3D5FF1C}"/>
    <cellStyle name="Calc Units (2) 3" xfId="1951" xr:uid="{BF51F0B5-3548-4839-80B9-3A4986AFFBE3}"/>
    <cellStyle name="Calc Units (2) 3 2" xfId="2461" xr:uid="{0F88EEFE-095D-46DC-B923-E590F0E829EC}"/>
    <cellStyle name="Calc Units (2) 4" xfId="1952" xr:uid="{DB26FFCC-0C7B-4E02-AC77-D56D121829BB}"/>
    <cellStyle name="Calc Units (2) 4 2" xfId="2462" xr:uid="{0B0A3785-36A4-4CE4-A767-1BF124ED08AA}"/>
    <cellStyle name="Calc Units (2) 5" xfId="1953" xr:uid="{AD8B3780-8E77-4327-97A5-7E12046E33DB}"/>
    <cellStyle name="Calc Units (2) 5 2" xfId="2463" xr:uid="{3F965773-5255-4438-B07D-5DAA706254B9}"/>
    <cellStyle name="Calc Units (2) 6" xfId="1954" xr:uid="{D515857B-5AC3-44A9-A2A4-525114FFEFBE}"/>
    <cellStyle name="Calc Units (2) 7" xfId="1955" xr:uid="{0302D28B-B8EC-4031-8358-B1A1137989E8}"/>
    <cellStyle name="Calc Units (2) 8" xfId="1956" xr:uid="{4A8A81FF-C8CE-4F2E-8C09-B654DEC05EA8}"/>
    <cellStyle name="Calc Units (2) 9" xfId="1957" xr:uid="{952F70E7-1251-443C-82F8-BD264391F3EA}"/>
    <cellStyle name="Calculated - 2 dec" xfId="1958" xr:uid="{147CD412-0E34-4D57-8022-B57F84FC5C3E}"/>
    <cellStyle name="Calculated - 3 dec" xfId="1959" xr:uid="{7BD530FB-04BA-4F50-9D89-ECE743FA7D4C}"/>
    <cellStyle name="Calculated - no dec" xfId="1960" xr:uid="{EBBC9CB7-9472-4FA8-9884-6E2B132C60F8}"/>
    <cellStyle name="Calculation 10" xfId="1009" xr:uid="{904D46F4-9663-4677-8391-832D4BAB6139}"/>
    <cellStyle name="Calculation 11" xfId="1010" xr:uid="{93525EF3-6059-44AF-A7A8-1169DB320F96}"/>
    <cellStyle name="Calculation 12" xfId="1011" xr:uid="{8CB70F99-DBC1-48DB-A62A-273C9F2F7E50}"/>
    <cellStyle name="Calculation 13" xfId="1012" xr:uid="{9D075303-40E2-4C70-B94F-3A1EED5FE89F}"/>
    <cellStyle name="Calculation 14" xfId="1013" xr:uid="{399A7142-9229-41BF-BD7F-82A61708EDF4}"/>
    <cellStyle name="Calculation 15" xfId="1014" xr:uid="{1B034F45-0D46-4EBB-BE7F-82215F045312}"/>
    <cellStyle name="Calculation 16" xfId="1015" xr:uid="{F69A13A9-4E64-4C37-8C89-6507E2457048}"/>
    <cellStyle name="Calculation 17" xfId="1016" xr:uid="{048CBAF4-5349-4E72-B1AA-8B768D9A79C0}"/>
    <cellStyle name="Calculation 18" xfId="1017" xr:uid="{C8455F58-1B78-4211-A781-621D8EBBF913}"/>
    <cellStyle name="Calculation 19" xfId="1018" xr:uid="{6E87F442-90E2-4BFD-AD7C-89CD3641D82A}"/>
    <cellStyle name="Calculation 2" xfId="1019" xr:uid="{B13CC756-4D2F-485D-B7F7-2C0B1EFDBA24}"/>
    <cellStyle name="Calculation 20" xfId="1020" xr:uid="{50986F5E-BB1A-4360-851B-9E70626BD6FD}"/>
    <cellStyle name="Calculation 21" xfId="1021" xr:uid="{AD140208-2326-4388-B155-2EF6A641504D}"/>
    <cellStyle name="Calculation 22" xfId="1022" xr:uid="{3E118936-2EB3-44AD-B10F-408D15132240}"/>
    <cellStyle name="Calculation 23" xfId="1023" xr:uid="{F2E5F7DE-9962-464B-B85C-65CC947E1AE2}"/>
    <cellStyle name="Calculation 24" xfId="1024" xr:uid="{42449406-5669-41D5-8913-F8C1E16C93F6}"/>
    <cellStyle name="Calculation 25" xfId="1025" xr:uid="{995C225F-D04E-46F1-8F41-8716D45ACA07}"/>
    <cellStyle name="Calculation 26" xfId="1026" xr:uid="{96275EE3-2BBB-49DA-8261-0F0872006415}"/>
    <cellStyle name="Calculation 27" xfId="1027" xr:uid="{389E6252-DD7C-477E-923B-07E92F77414F}"/>
    <cellStyle name="Calculation 28" xfId="1028" xr:uid="{258E52CB-2344-4808-B07B-28261E529951}"/>
    <cellStyle name="Calculation 29" xfId="1029" xr:uid="{AA14B155-C757-46D7-AE74-A35DDBDB9513}"/>
    <cellStyle name="Calculation 3" xfId="1030" xr:uid="{3E916F4A-BEC7-4C8A-A709-A4765550C742}"/>
    <cellStyle name="Calculation 30" xfId="1031" xr:uid="{7C02BB67-72ED-4CA5-854F-B43EE87F6313}"/>
    <cellStyle name="Calculation 31" xfId="1032" xr:uid="{790909A3-5F60-4A31-ABD9-4CBA4B9B2CC0}"/>
    <cellStyle name="Calculation 32" xfId="1033" xr:uid="{D9DFEC67-C589-4500-B940-8990478E9647}"/>
    <cellStyle name="Calculation 33" xfId="1034" xr:uid="{E87D778D-2703-4031-B308-B570F653E5B2}"/>
    <cellStyle name="Calculation 34" xfId="1035" xr:uid="{7F71E14B-0F4E-451C-9C50-DE8912777E77}"/>
    <cellStyle name="Calculation 35" xfId="1036" xr:uid="{0309F690-BE2B-4B74-9C5C-347E5FC20B39}"/>
    <cellStyle name="Calculation 36" xfId="1037" xr:uid="{96BBFB91-D71A-49D3-999A-346345D9FC55}"/>
    <cellStyle name="Calculation 37" xfId="1038" xr:uid="{4D81DD38-85B6-4988-8422-4A5072640A4D}"/>
    <cellStyle name="Calculation 4" xfId="1039" xr:uid="{17AC7905-D815-435F-8E6D-67B1575D128B}"/>
    <cellStyle name="Calculation 5" xfId="1040" xr:uid="{4C1A0D39-33F4-43A9-B6F6-01FCB0EC4A11}"/>
    <cellStyle name="Calculation 6" xfId="1041" xr:uid="{25A726D3-3EBB-4057-A2C7-98A4750A245E}"/>
    <cellStyle name="Calculation 7" xfId="1042" xr:uid="{01A6B577-772C-4F82-B6B5-EA53793C092A}"/>
    <cellStyle name="Calculation 8" xfId="1043" xr:uid="{E9EC133A-0CDC-4668-A68C-3872EDB58A11}"/>
    <cellStyle name="Calculation 9" xfId="1044" xr:uid="{5EE206CE-F984-4561-AACC-3F45972C49FA}"/>
    <cellStyle name="cárky [0]_laroux" xfId="1961" xr:uid="{051B1380-F310-47C6-9803-7F22C83F2C56}"/>
    <cellStyle name="cárky_laroux" xfId="1962" xr:uid="{533E2ABD-2620-470E-80EA-9334023B6561}"/>
    <cellStyle name="Cena" xfId="1963" xr:uid="{52F8366D-DA80-4763-85FB-46152B70BFAE}"/>
    <cellStyle name="Check Cell 10" xfId="1045" xr:uid="{CD0BE482-CB83-4D5C-B882-8441A484F1BD}"/>
    <cellStyle name="Check Cell 11" xfId="1046" xr:uid="{9FE4255F-DA10-4118-A073-EEFAD57299B2}"/>
    <cellStyle name="Check Cell 12" xfId="1047" xr:uid="{C26B83F9-F367-4542-8965-8E374B0D68DB}"/>
    <cellStyle name="Check Cell 13" xfId="1048" xr:uid="{C078755A-9A88-482C-843B-C0E096CBCE88}"/>
    <cellStyle name="Check Cell 14" xfId="1049" xr:uid="{7709CF61-FFC9-4AD0-B7DD-CACF6AE92BCC}"/>
    <cellStyle name="Check Cell 15" xfId="1050" xr:uid="{DC438B80-A4CD-4604-9822-E93A7A893606}"/>
    <cellStyle name="Check Cell 16" xfId="1051" xr:uid="{A50A9615-DCA1-4D02-92FC-838D8AE0B33A}"/>
    <cellStyle name="Check Cell 17" xfId="1052" xr:uid="{202D1D91-9305-4F89-A7F0-11751FBC0F79}"/>
    <cellStyle name="Check Cell 18" xfId="1053" xr:uid="{BC20205F-14FA-4B1A-9FC8-DB792EBB47BE}"/>
    <cellStyle name="Check Cell 19" xfId="1054" xr:uid="{A8E9FD2A-B365-4015-B91E-01B8F28F8B3B}"/>
    <cellStyle name="Check Cell 2" xfId="1055" xr:uid="{57F2ACE9-CB5C-457F-BCB8-6290686754F9}"/>
    <cellStyle name="Check Cell 20" xfId="1056" xr:uid="{27B3A12A-C66F-4517-B9B6-39B6533DFCC4}"/>
    <cellStyle name="Check Cell 21" xfId="1057" xr:uid="{5BACF256-AA29-4E37-B2A5-03524742AF0A}"/>
    <cellStyle name="Check Cell 22" xfId="1058" xr:uid="{0A55B17E-430D-4790-8293-DA418BD776B8}"/>
    <cellStyle name="Check Cell 23" xfId="1059" xr:uid="{32C7204D-F381-443D-9BAA-F6858F2C6430}"/>
    <cellStyle name="Check Cell 24" xfId="1060" xr:uid="{2F1DB9E8-17AE-4FD8-A75E-7372A854B319}"/>
    <cellStyle name="Check Cell 25" xfId="1061" xr:uid="{9CDD35E1-2A08-4427-B199-2A057F8FB6EA}"/>
    <cellStyle name="Check Cell 26" xfId="1062" xr:uid="{DF26CECC-50CD-4E8F-86C9-89A66A22F568}"/>
    <cellStyle name="Check Cell 27" xfId="1063" xr:uid="{D3ED9752-2D0F-4B4E-9B00-18E4F909194E}"/>
    <cellStyle name="Check Cell 28" xfId="1064" xr:uid="{AA9F0B18-CE28-45DA-9F82-BEFD8FB5F72D}"/>
    <cellStyle name="Check Cell 29" xfId="1065" xr:uid="{5C3EA83F-67EE-4CD5-8898-B99D37FB76B7}"/>
    <cellStyle name="Check Cell 3" xfId="1066" xr:uid="{66C703DD-AEB1-4FF6-8C4C-3DBC908F3C7D}"/>
    <cellStyle name="Check Cell 30" xfId="1067" xr:uid="{4C9D115B-ED0E-4884-A938-4953CFD19D92}"/>
    <cellStyle name="Check Cell 31" xfId="1068" xr:uid="{953C2AE8-A657-41EC-8B61-4F8F941C53BF}"/>
    <cellStyle name="Check Cell 32" xfId="1069" xr:uid="{6BA4BDDE-DD62-40B8-A44A-A0CEB8294675}"/>
    <cellStyle name="Check Cell 33" xfId="1070" xr:uid="{1039934F-F8D9-4375-907F-686C688C6120}"/>
    <cellStyle name="Check Cell 34" xfId="1071" xr:uid="{5FA58827-4BE3-4657-9FB0-2AAD96B11497}"/>
    <cellStyle name="Check Cell 35" xfId="1072" xr:uid="{BA175D4D-0072-4886-95E9-0BFD597A0F66}"/>
    <cellStyle name="Check Cell 36" xfId="1073" xr:uid="{1A0BB083-6BAF-4F03-ABB2-92A18CD0B92E}"/>
    <cellStyle name="Check Cell 37" xfId="1074" xr:uid="{8632D09D-578C-46F8-9C00-BE576E7D0BCE}"/>
    <cellStyle name="Check Cell 4" xfId="1075" xr:uid="{5B6C9712-9862-42FF-80C8-4E48F61826FF}"/>
    <cellStyle name="Check Cell 5" xfId="1076" xr:uid="{A7BB75F8-20F1-465B-9AB0-62EE393C2D8F}"/>
    <cellStyle name="Check Cell 6" xfId="1077" xr:uid="{59D8B503-1A25-4946-8C22-7D4E236FFF0C}"/>
    <cellStyle name="Check Cell 7" xfId="1078" xr:uid="{0D27EE0F-65F7-4A71-ABAC-5D86D0D96026}"/>
    <cellStyle name="Check Cell 8" xfId="1079" xr:uid="{AF6E5295-8F66-4BAB-AAAD-46DA9138F93B}"/>
    <cellStyle name="Check Cell 9" xfId="1080" xr:uid="{6C68F062-C314-4D3F-8D2E-D5BF587CDB32}"/>
    <cellStyle name="Comma  - Style1" xfId="1964" xr:uid="{97A7EA04-A5B3-4E71-8E0E-4F915E2369C5}"/>
    <cellStyle name="Comma [00]" xfId="1965" xr:uid="{46BF05D0-E9BA-487F-BF5B-7791951D8323}"/>
    <cellStyle name="Comma [00] 10" xfId="1966" xr:uid="{0DB9CF89-6F76-4A32-AF1A-CB61D4F0C04D}"/>
    <cellStyle name="Comma [00] 11" xfId="1967" xr:uid="{7D6F248E-C7DA-4FD8-839D-108E247E2A64}"/>
    <cellStyle name="Comma [00] 2" xfId="1968" xr:uid="{5655439A-1B29-418B-8F4E-A30F7948BA59}"/>
    <cellStyle name="Comma [00] 2 2" xfId="2464" xr:uid="{12485A15-3331-4D38-BA6F-57F06AC22D9D}"/>
    <cellStyle name="Comma [00] 3" xfId="1969" xr:uid="{DB1BEF45-9385-45C8-8636-564FFBE37D74}"/>
    <cellStyle name="Comma [00] 3 2" xfId="2465" xr:uid="{385F725C-BFAE-42E7-8910-C2E83B384F55}"/>
    <cellStyle name="Comma [00] 4" xfId="1970" xr:uid="{5DE24111-9746-4A76-9560-326D2CE1BF5A}"/>
    <cellStyle name="Comma [00] 4 2" xfId="2466" xr:uid="{CCC85C7B-7018-4412-AACE-BD4B53DA3DB8}"/>
    <cellStyle name="Comma [00] 5" xfId="1971" xr:uid="{F7B40A54-18C5-494A-BBA4-ADFDECA01DD8}"/>
    <cellStyle name="Comma [00] 5 2" xfId="2467" xr:uid="{97C0A2C7-70E7-4BB6-BC6D-84B6C16F0305}"/>
    <cellStyle name="Comma [00] 6" xfId="1972" xr:uid="{D9A6EA7F-4EAE-48DF-8F30-5D7C8F403437}"/>
    <cellStyle name="Comma [00] 7" xfId="1973" xr:uid="{6F0CA755-E4C0-46F9-A273-C6687FC23FA7}"/>
    <cellStyle name="Comma [00] 8" xfId="1974" xr:uid="{D573A89F-32BF-40D6-A9EB-5444D8800985}"/>
    <cellStyle name="Comma [00] 9" xfId="1975" xr:uid="{030CF447-6AAC-4D2A-AD41-1B7243B15A59}"/>
    <cellStyle name="Comma 10" xfId="4550" xr:uid="{C1810088-A75B-489E-B153-BFA13C1993E7}"/>
    <cellStyle name="Comma 10 2" xfId="4551" xr:uid="{DD8AD617-FDDE-4514-B40A-C9DB135A0A90}"/>
    <cellStyle name="Comma 100" xfId="4552" xr:uid="{3161E1EE-71F4-4BAC-A95E-87AE0CEB8424}"/>
    <cellStyle name="Comma 101" xfId="4553" xr:uid="{2C26F672-FD9E-4AF1-A5FB-1EEDBF63EF53}"/>
    <cellStyle name="Comma 102" xfId="4554" xr:uid="{5640C6EB-3012-4586-B350-5E1A4270A5ED}"/>
    <cellStyle name="Comma 103" xfId="4555" xr:uid="{45679F27-7012-4DCB-8E1F-1DDF9D3B6576}"/>
    <cellStyle name="Comma 104" xfId="4556" xr:uid="{30247446-D51A-4B5E-87C1-8ED16B803AD5}"/>
    <cellStyle name="Comma 105" xfId="4557" xr:uid="{EE0407CC-6A31-4CA8-A899-4102E40BFC49}"/>
    <cellStyle name="Comma 106" xfId="4558" xr:uid="{1F70BCB2-5CB0-4AD0-A15B-38826D3DDB26}"/>
    <cellStyle name="Comma 107" xfId="4559" xr:uid="{C579A65B-8378-4505-88AA-C825DE204996}"/>
    <cellStyle name="Comma 108" xfId="4560" xr:uid="{14157545-49E8-42EB-98C3-E0496B157EA0}"/>
    <cellStyle name="Comma 109" xfId="4561" xr:uid="{15569EF8-616E-4ADD-9036-9CB3B9E62AB7}"/>
    <cellStyle name="Comma 11" xfId="4562" xr:uid="{1ACC689F-AC75-4BCF-B656-28AD5AC1A342}"/>
    <cellStyle name="Comma 11 2" xfId="4563" xr:uid="{B12C02D3-270F-450D-AFFC-3B8C29B38955}"/>
    <cellStyle name="Comma 110" xfId="4564" xr:uid="{10AD6559-08F8-4C14-A0FF-EE3CB2FBA12F}"/>
    <cellStyle name="Comma 111" xfId="4565" xr:uid="{663D05D3-5FBF-4558-A6DC-CAC998E23B36}"/>
    <cellStyle name="Comma 112" xfId="4566" xr:uid="{F94C22E1-8F56-4E3B-8275-7FF2C3EFAA60}"/>
    <cellStyle name="Comma 113" xfId="4567" xr:uid="{9629CC45-5CAE-4011-83FD-D0D0D4B41723}"/>
    <cellStyle name="Comma 114" xfId="4568" xr:uid="{E319FAE5-C220-4B28-92C2-0779856F14F3}"/>
    <cellStyle name="Comma 115" xfId="4569" xr:uid="{353C517E-1B19-4779-867D-03A0E348EB0E}"/>
    <cellStyle name="Comma 116" xfId="4570" xr:uid="{56E26B48-536D-4438-88E7-F6B6AC341488}"/>
    <cellStyle name="Comma 117" xfId="4571" xr:uid="{7B8BAD0B-6F1B-4C4C-85B9-93CA8F4785C5}"/>
    <cellStyle name="Comma 118" xfId="4572" xr:uid="{820DCB67-2D47-424D-B863-7516B21ADBDA}"/>
    <cellStyle name="Comma 119" xfId="4573" xr:uid="{76404EC9-CCBD-443B-8CC5-CC8825159499}"/>
    <cellStyle name="Comma 12" xfId="4574" xr:uid="{15FB127E-3811-43AA-BD74-01B1D250E136}"/>
    <cellStyle name="Comma 12 2" xfId="4575" xr:uid="{BE0AFF95-9A9D-4328-A8A1-7826DB63DD4A}"/>
    <cellStyle name="Comma 120" xfId="4576" xr:uid="{F9BE5FDD-BFA9-4D60-9B74-959C37F2D2A1}"/>
    <cellStyle name="Comma 121" xfId="4577" xr:uid="{290F08C5-1D29-4FEF-A483-EF616EC160AA}"/>
    <cellStyle name="Comma 122" xfId="4578" xr:uid="{AD4B7C8D-0C4A-430B-BA48-E607C3BE7496}"/>
    <cellStyle name="Comma 123" xfId="4579" xr:uid="{2D0879DD-37CA-4FA1-A702-45DB23DBE587}"/>
    <cellStyle name="Comma 124" xfId="4580" xr:uid="{FC84A8AC-A74D-4DE7-A104-C2E60CFE2E87}"/>
    <cellStyle name="Comma 125" xfId="4581" xr:uid="{4F808E22-DA3F-44C1-8456-DD6003CF41F6}"/>
    <cellStyle name="Comma 126" xfId="4582" xr:uid="{6B9D2388-96F7-423C-9729-1B6C87592678}"/>
    <cellStyle name="Comma 127" xfId="4583" xr:uid="{929B015D-65AC-4EB3-97CB-7681B77145FA}"/>
    <cellStyle name="Comma 128" xfId="4584" xr:uid="{DAA24969-C467-4E44-825E-27BF5629A1FB}"/>
    <cellStyle name="Comma 129" xfId="4585" xr:uid="{EC596446-B0A9-4E68-AB46-B8AE06E7F280}"/>
    <cellStyle name="Comma 13" xfId="4586" xr:uid="{7879EBE3-B825-4362-B937-DF120AE466FD}"/>
    <cellStyle name="Comma 13 2" xfId="4587" xr:uid="{EF46E5AC-DC17-41E1-B21F-C6799161F88E}"/>
    <cellStyle name="Comma 130" xfId="4588" xr:uid="{F1233A07-2E61-4DE3-BFA8-A17E9624BC3E}"/>
    <cellStyle name="Comma 131" xfId="4589" xr:uid="{EFE52A3C-A660-47EA-B59E-057B3B902F6F}"/>
    <cellStyle name="Comma 132" xfId="4590" xr:uid="{DE1D4C92-CFA8-4AB1-AB1A-E81B365AB3A6}"/>
    <cellStyle name="Comma 133" xfId="4591" xr:uid="{D8BDA92C-9454-4417-8770-0890BD335379}"/>
    <cellStyle name="Comma 134" xfId="4592" xr:uid="{78E2AB7D-328D-41D0-8C61-C36044E46A85}"/>
    <cellStyle name="Comma 135" xfId="4593" xr:uid="{03504F74-96F9-41D0-BBFA-C3F998575DCC}"/>
    <cellStyle name="Comma 136" xfId="4594" xr:uid="{ACE0F41D-2295-447E-8956-49D3C808992B}"/>
    <cellStyle name="Comma 137" xfId="4595" xr:uid="{ED9DB721-786B-47DC-9E71-F564B5E2B399}"/>
    <cellStyle name="Comma 138" xfId="4596" xr:uid="{2DCB8507-2009-4CD9-A6F9-0886C735C335}"/>
    <cellStyle name="Comma 139" xfId="4597" xr:uid="{F0AFACE7-4D63-447B-9D48-2AC4839FED42}"/>
    <cellStyle name="Comma 14" xfId="4598" xr:uid="{096B7CFC-305B-4C64-87FC-2DA5A3E44E59}"/>
    <cellStyle name="Comma 14 2" xfId="4599" xr:uid="{0FBBE51A-DBB4-450E-810E-0E2B34CCAE68}"/>
    <cellStyle name="Comma 140" xfId="4600" xr:uid="{AEA46E88-C9C9-4EF7-924F-4DF05E81C74F}"/>
    <cellStyle name="Comma 141" xfId="4601" xr:uid="{E8DCB219-A8CA-44EC-AABF-167070B8B8E4}"/>
    <cellStyle name="Comma 142" xfId="4602" xr:uid="{5CFD7BFB-B477-446E-8A46-746767DB3CBE}"/>
    <cellStyle name="Comma 143" xfId="4603" xr:uid="{53435877-BF91-4BC2-89DD-5AAF6019CF03}"/>
    <cellStyle name="Comma 144" xfId="4604" xr:uid="{92C4313D-33FF-4523-9393-13EDFBEB7F5F}"/>
    <cellStyle name="Comma 145" xfId="4605" xr:uid="{3C957826-E4FD-441D-926C-022116F85D40}"/>
    <cellStyle name="Comma 146" xfId="4606" xr:uid="{35C04AD5-276C-492B-A6D8-1F24394A26F4}"/>
    <cellStyle name="Comma 147" xfId="4607" xr:uid="{AB1E8E72-6316-4691-B9BC-0188E777C4D4}"/>
    <cellStyle name="Comma 148" xfId="4608" xr:uid="{8A8284F3-59FF-41BF-ABDF-34393B49F180}"/>
    <cellStyle name="Comma 149" xfId="4609" xr:uid="{F8D093E6-A895-48A0-81DD-4E7824FF8A40}"/>
    <cellStyle name="Comma 15" xfId="4610" xr:uid="{039DB357-4D70-45D9-8828-041D6DD4A25E}"/>
    <cellStyle name="Comma 15 2" xfId="4611" xr:uid="{2B167684-9936-4794-BB87-ECE30FC65F41}"/>
    <cellStyle name="Comma 150" xfId="4612" xr:uid="{9082C201-C04D-4BB4-9CC0-309EBEED7C8C}"/>
    <cellStyle name="Comma 151" xfId="4613" xr:uid="{B30C8CD0-BF78-4DA4-A643-4FD523C07C8B}"/>
    <cellStyle name="Comma 152" xfId="4614" xr:uid="{1481DE83-B9D8-45CA-B4B1-B823C580EB8C}"/>
    <cellStyle name="Comma 153" xfId="4615" xr:uid="{6139F0ED-71CF-4120-95AA-657E95D4097A}"/>
    <cellStyle name="Comma 154" xfId="4616" xr:uid="{B927E3E3-D1D5-4389-9F0F-9D2B3172FB9B}"/>
    <cellStyle name="Comma 155" xfId="4617" xr:uid="{14878FBB-543D-402D-B5C4-3CE7C29FD1F9}"/>
    <cellStyle name="Comma 156" xfId="4618" xr:uid="{0D364C49-C64D-456F-AA16-57F69850FC43}"/>
    <cellStyle name="Comma 157" xfId="4619" xr:uid="{924ABD30-A630-4AFE-9328-313A8C38A8BB}"/>
    <cellStyle name="Comma 158" xfId="4620" xr:uid="{E4E72659-C02C-4398-BA4F-C119EA143C65}"/>
    <cellStyle name="Comma 159" xfId="4621" xr:uid="{94060E3A-3AAA-4390-9108-E6F2AC09BF03}"/>
    <cellStyle name="Comma 16" xfId="4622" xr:uid="{F45CE572-8D91-4705-B1C1-BC50D52DC435}"/>
    <cellStyle name="Comma 160" xfId="4623" xr:uid="{733E2DD5-413B-4594-A09C-724B152252FC}"/>
    <cellStyle name="Comma 161" xfId="4624" xr:uid="{1578AEF8-CABF-44C2-A423-B6B07B4280D7}"/>
    <cellStyle name="Comma 162" xfId="4625" xr:uid="{DE3B7C43-A45E-4548-ADDE-E136B6781D4E}"/>
    <cellStyle name="Comma 163" xfId="4626" xr:uid="{8453ABA8-1496-4553-BD17-FF60C2B11FEE}"/>
    <cellStyle name="Comma 164" xfId="4627" xr:uid="{123039F9-214C-4002-87C1-9DE6D6B18A70}"/>
    <cellStyle name="Comma 165" xfId="4628" xr:uid="{5B42507F-6B8E-4227-AE7F-843B4E399B6F}"/>
    <cellStyle name="Comma 166" xfId="4629" xr:uid="{82A8BD8D-E7F4-4625-9D98-57D38FB7EAFC}"/>
    <cellStyle name="Comma 167" xfId="4630" xr:uid="{5721996D-6E04-46C4-B2A9-502416E0CB89}"/>
    <cellStyle name="Comma 168" xfId="4631" xr:uid="{F6B8A834-4BEC-49EC-B3EB-5785106256F7}"/>
    <cellStyle name="Comma 169" xfId="4632" xr:uid="{0B95692E-7886-46EC-8DA0-64BCA0201A30}"/>
    <cellStyle name="Comma 17" xfId="4633" xr:uid="{AABC64EA-EE9B-4245-8C9D-5FB1ABC51E77}"/>
    <cellStyle name="Comma 170" xfId="4634" xr:uid="{85AF8258-3EA3-43E4-8631-5188F78634AA}"/>
    <cellStyle name="Comma 171" xfId="4635" xr:uid="{89EBCCF5-50DE-4C89-866E-A8313996BC60}"/>
    <cellStyle name="Comma 172" xfId="4636" xr:uid="{6A4D605E-33AA-4D7B-B768-3FE41DCC189F}"/>
    <cellStyle name="Comma 173" xfId="4637" xr:uid="{B110E150-A698-4B2C-85BB-D81C91E18BDB}"/>
    <cellStyle name="Comma 174" xfId="4638" xr:uid="{DF109C9D-37AA-41ED-A8CE-E1F1AE06A9CD}"/>
    <cellStyle name="Comma 175" xfId="4639" xr:uid="{6511B59F-B8DC-4250-91C4-D8B59CCE9E9B}"/>
    <cellStyle name="Comma 176" xfId="4640" xr:uid="{F6134241-7FAE-4F8F-971D-DC8CCA28B5C4}"/>
    <cellStyle name="Comma 177" xfId="4641" xr:uid="{19D1A8E1-A8B9-4D72-8B83-967EFBDCB539}"/>
    <cellStyle name="Comma 178" xfId="4642" xr:uid="{BFDA2AF2-A739-466F-BBCE-C71E9CB0E942}"/>
    <cellStyle name="Comma 179" xfId="4643" xr:uid="{3A43F04E-42FC-487B-8382-55E0F79B670E}"/>
    <cellStyle name="Comma 18" xfId="4644" xr:uid="{FE2AB83C-85E1-49CD-90BF-1F0B14BEE4FF}"/>
    <cellStyle name="Comma 180" xfId="4645" xr:uid="{C3A36DAB-EC88-4AA4-B2B9-E1F5A80B613E}"/>
    <cellStyle name="Comma 181" xfId="4646" xr:uid="{0EDD3050-D944-48A4-9225-B22163749B66}"/>
    <cellStyle name="Comma 182" xfId="4647" xr:uid="{FCCD0E5D-834A-4369-B48E-83A39DBC9C6D}"/>
    <cellStyle name="Comma 183" xfId="4648" xr:uid="{2CA53791-7B38-4481-9FC7-F3F0B5B3CE4E}"/>
    <cellStyle name="Comma 184" xfId="4649" xr:uid="{3B901B0E-B16D-406C-B3DB-D55692F1817B}"/>
    <cellStyle name="Comma 185" xfId="4650" xr:uid="{9FAC1178-4541-4AE8-878D-86F23589ECA4}"/>
    <cellStyle name="Comma 186" xfId="4651" xr:uid="{A31D5249-4564-4C9F-8B2E-16BF2FEE1F58}"/>
    <cellStyle name="Comma 187" xfId="4652" xr:uid="{0EAA8FE6-7AFB-447F-8775-59C0E9AB0BB4}"/>
    <cellStyle name="Comma 188" xfId="4653" xr:uid="{1CE0388F-B785-46C8-AEC5-504AAA4A4ACC}"/>
    <cellStyle name="Comma 189" xfId="4654" xr:uid="{51EA171F-EE2A-41F6-90F6-5C2BD31FB9E2}"/>
    <cellStyle name="Comma 19" xfId="4655" xr:uid="{BF64E399-DB26-4668-ADF5-E9505D6BC64E}"/>
    <cellStyle name="Comma 190" xfId="4656" xr:uid="{8E00D75E-8BA0-4C46-8173-C3BC0ADFA165}"/>
    <cellStyle name="Comma 191" xfId="4657" xr:uid="{146DC811-37A4-42D7-817B-AC8EB4FC15E8}"/>
    <cellStyle name="Comma 192" xfId="4658" xr:uid="{E026E9C8-258A-4E00-B249-181752E5574E}"/>
    <cellStyle name="Comma 193" xfId="4659" xr:uid="{A8524691-3B97-4654-BB03-EE6002D1C65E}"/>
    <cellStyle name="Comma 194" xfId="4660" xr:uid="{7B954B24-A35B-4E1D-BCA1-2A8F4012A51F}"/>
    <cellStyle name="Comma 195" xfId="4661" xr:uid="{D44F510C-459D-403B-914E-57AF19CCB10F}"/>
    <cellStyle name="Comma 196" xfId="4662" xr:uid="{45F49D4A-549E-4AE8-A689-F3BF8150B31F}"/>
    <cellStyle name="Comma 197" xfId="4663" xr:uid="{1BDCE817-7CD7-4B8D-B153-DC4FEE767D2A}"/>
    <cellStyle name="Comma 198" xfId="4664" xr:uid="{90A6B076-93CC-484B-8073-B191B7630DF4}"/>
    <cellStyle name="Comma 199" xfId="4665" xr:uid="{49CF7482-EDA1-4D93-A1B8-36945A2E24F2}"/>
    <cellStyle name="Comma 2" xfId="1976" xr:uid="{4E07A109-3938-4CF5-8BD5-AB3F1190B98D}"/>
    <cellStyle name="Comma 2 10" xfId="1081" xr:uid="{1B204A6A-EFCE-4A26-94EE-D45106A0920E}"/>
    <cellStyle name="Comma 2 11" xfId="1082" xr:uid="{E227B606-5BBC-49F3-ABC9-75B4A37B541D}"/>
    <cellStyle name="Comma 2 12" xfId="1083" xr:uid="{F3450F9C-9AFE-4756-88BA-1DBCAB432285}"/>
    <cellStyle name="Comma 2 13" xfId="1084" xr:uid="{56963F17-A594-47AA-B4CB-20691449F090}"/>
    <cellStyle name="Comma 2 14" xfId="1085" xr:uid="{D223D41E-59EE-4D11-9306-F4F90ACB71A6}"/>
    <cellStyle name="Comma 2 15" xfId="1086" xr:uid="{54009FBD-7291-4A28-92FD-789A53AFE2C9}"/>
    <cellStyle name="Comma 2 16" xfId="1087" xr:uid="{FFE33995-9582-418A-A20E-825B3C07418B}"/>
    <cellStyle name="Comma 2 17" xfId="1088" xr:uid="{56E70B9A-A6DF-4BE5-BB79-9932477B32E0}"/>
    <cellStyle name="Comma 2 18" xfId="1089" xr:uid="{34F7FC46-FDC1-4325-BF0B-FBCFAA952B69}"/>
    <cellStyle name="Comma 2 19" xfId="1090" xr:uid="{3D8955C4-B8B2-44F7-BDEE-43ECD4925DEA}"/>
    <cellStyle name="Comma 2 2" xfId="1091" xr:uid="{CAF9F4F4-2475-4A77-8759-8613A6D46DBB}"/>
    <cellStyle name="Comma 2 20" xfId="1092" xr:uid="{1A1D282B-CC98-414E-81DC-0AF56709346E}"/>
    <cellStyle name="Comma 2 21" xfId="1093" xr:uid="{8DD43924-857E-479D-A684-FF2CD4BBDC67}"/>
    <cellStyle name="Comma 2 22" xfId="1094" xr:uid="{FA0391D9-73EF-4DED-8B7B-55B2A6AED91B}"/>
    <cellStyle name="Comma 2 23" xfId="1095" xr:uid="{E5696AEA-2ACD-4256-A5EA-E059ECD7F354}"/>
    <cellStyle name="Comma 2 24" xfId="1096" xr:uid="{31D92DFB-18B5-4FEA-A064-907CBBA1A509}"/>
    <cellStyle name="Comma 2 25" xfId="1097" xr:uid="{7A184830-81FE-480A-963A-B15B62F73A7A}"/>
    <cellStyle name="Comma 2 26" xfId="1098" xr:uid="{E5DB7E71-F15F-416A-ACD7-91E5EC5DC8A7}"/>
    <cellStyle name="Comma 2 27" xfId="1099" xr:uid="{16DB6C39-FB8A-4869-A041-D56C08FD5322}"/>
    <cellStyle name="Comma 2 28" xfId="1100" xr:uid="{C46E4573-F5BC-43BD-AF84-CA10E318F231}"/>
    <cellStyle name="Comma 2 29" xfId="1101" xr:uid="{ECB5C923-6FCA-40A1-9AA7-E09885A62A9D}"/>
    <cellStyle name="Comma 2 3" xfId="1102" xr:uid="{63709599-FFFA-4DE2-A051-BEF108CF12A7}"/>
    <cellStyle name="Comma 2 30" xfId="1103" xr:uid="{1DB155FB-0675-4BBC-AB47-88D5F854CA03}"/>
    <cellStyle name="Comma 2 31" xfId="1104" xr:uid="{89B840B5-5564-46E7-853C-36A72B7CE5DA}"/>
    <cellStyle name="Comma 2 32" xfId="1105" xr:uid="{E6412B78-10D3-42F9-8F3B-97ED3BAA7B67}"/>
    <cellStyle name="Comma 2 33" xfId="1106" xr:uid="{70F8926E-EA88-4024-A9F7-4AA64B68855C}"/>
    <cellStyle name="Comma 2 34" xfId="1107" xr:uid="{4B528DEC-94FD-4DC0-BFBA-6D83165E9F0B}"/>
    <cellStyle name="Comma 2 35" xfId="1108" xr:uid="{90A68073-2212-4E7B-BDCE-C9B1B27A37E8}"/>
    <cellStyle name="Comma 2 36" xfId="1109" xr:uid="{04C0849F-5441-4B95-8EE2-716FAE340F43}"/>
    <cellStyle name="Comma 2 4" xfId="1110" xr:uid="{2E72BC0E-5891-4C66-A3CE-718377AACC75}"/>
    <cellStyle name="Comma 2 5" xfId="1111" xr:uid="{195E0A1F-0C8A-481B-B71F-4291B6D65CC5}"/>
    <cellStyle name="Comma 2 6" xfId="1112" xr:uid="{36748D3D-975A-4E5C-B6C0-2DB25B7896F7}"/>
    <cellStyle name="Comma 2 7" xfId="1113" xr:uid="{14A900BE-E427-4FDC-82D7-9B43995C591A}"/>
    <cellStyle name="Comma 2 8" xfId="1114" xr:uid="{68BE33E2-7E0B-4BE1-B034-6CB123E8DA36}"/>
    <cellStyle name="Comma 2 9" xfId="1115" xr:uid="{6AB24B35-7A2F-4D2E-9AFE-095A96064DE8}"/>
    <cellStyle name="Comma 20" xfId="4666" xr:uid="{47ABDB4F-BC33-4C17-81ED-93B269ACB5D5}"/>
    <cellStyle name="Comma 200" xfId="4667" xr:uid="{063EBC42-10ED-4775-9236-E45003A1B4C2}"/>
    <cellStyle name="Comma 201" xfId="4668" xr:uid="{B7081E82-80A3-4E74-9945-1877A3712206}"/>
    <cellStyle name="Comma 202" xfId="4669" xr:uid="{9305DD24-86B6-4D0F-B8AF-3E265B819B67}"/>
    <cellStyle name="Comma 203" xfId="4670" xr:uid="{BC6D0E75-691B-4E88-A16A-058B733A7A63}"/>
    <cellStyle name="Comma 204" xfId="4671" xr:uid="{CE60009A-5A07-48B9-92F2-B5D3AFA6A124}"/>
    <cellStyle name="Comma 205" xfId="4672" xr:uid="{4754D671-785B-440C-A9B3-2B3B85077DD7}"/>
    <cellStyle name="Comma 206" xfId="4673" xr:uid="{379CA967-374E-4080-A08B-5A1E3E0E8C81}"/>
    <cellStyle name="Comma 207" xfId="4674" xr:uid="{8F3DF7D6-3001-4294-9237-0886E2840DF2}"/>
    <cellStyle name="Comma 208" xfId="4675" xr:uid="{AFE8CE21-9116-4F51-BD3E-7D2D6317C59A}"/>
    <cellStyle name="Comma 209" xfId="4676" xr:uid="{040D64F8-EC25-4B8C-B510-86A33F4ACFED}"/>
    <cellStyle name="Comma 21" xfId="4677" xr:uid="{4A143FBF-1154-465C-AA74-F957A1B78142}"/>
    <cellStyle name="Comma 210" xfId="4678" xr:uid="{A3DE7B76-09D0-488C-A016-C415E04CBAAF}"/>
    <cellStyle name="Comma 211" xfId="4679" xr:uid="{6FAB351D-B010-4F4B-AAB4-D87B944DF201}"/>
    <cellStyle name="Comma 212" xfId="4680" xr:uid="{ADDDB67F-171E-4045-A5D8-9076535B2BE6}"/>
    <cellStyle name="Comma 213" xfId="4681" xr:uid="{0DA63DA0-F48D-435F-A06B-3D5B8781140C}"/>
    <cellStyle name="Comma 214" xfId="4682" xr:uid="{BB13DA3C-EEBF-4848-9CD6-57EF6CD9DA6D}"/>
    <cellStyle name="Comma 215" xfId="4683" xr:uid="{B0711AEB-8F9D-48CD-BAF4-2AD6B80EF568}"/>
    <cellStyle name="Comma 216" xfId="4684" xr:uid="{D1610BF6-E1BE-4C57-969F-D94D0FA96148}"/>
    <cellStyle name="Comma 217" xfId="4685" xr:uid="{D0D367CE-500F-49BE-8467-49BA798B8DC0}"/>
    <cellStyle name="Comma 218" xfId="4686" xr:uid="{F9E65459-BBA8-4A8A-8805-1A631368B3DF}"/>
    <cellStyle name="Comma 219" xfId="4687" xr:uid="{2C514C5B-66E7-43E8-A67D-D92764CD23A2}"/>
    <cellStyle name="Comma 22" xfId="4688" xr:uid="{25362A37-E854-4E01-9AED-F49A6BB0DCA6}"/>
    <cellStyle name="Comma 220" xfId="4689" xr:uid="{114EAFC6-5F33-41DB-83D1-F34EB0595FE2}"/>
    <cellStyle name="Comma 221" xfId="4690" xr:uid="{AFC7BCF1-C491-45B0-9E77-22120417B99D}"/>
    <cellStyle name="Comma 222" xfId="4691" xr:uid="{2D8E6DF2-91AB-4481-A1A9-D61B0840C47F}"/>
    <cellStyle name="Comma 223" xfId="4692" xr:uid="{45790D95-6E79-4123-873A-DF34B3C8A5FD}"/>
    <cellStyle name="Comma 224" xfId="5" xr:uid="{ED0AB79A-BDCC-4958-A239-88344BE93F9F}"/>
    <cellStyle name="Comma 23" xfId="4693" xr:uid="{7CEA5F3C-1F27-4FFD-B4A4-F6DCFDB23D09}"/>
    <cellStyle name="Comma 24" xfId="4694" xr:uid="{DD648774-F16F-4A16-8B73-BCD09EC17592}"/>
    <cellStyle name="Comma 25" xfId="4695" xr:uid="{E0481C68-CA5A-4FC9-A7CE-80B2D7E1948B}"/>
    <cellStyle name="Comma 26" xfId="4696" xr:uid="{0C78F3E9-2BD8-47AF-B921-9BDC8BAA85F1}"/>
    <cellStyle name="Comma 27" xfId="4697" xr:uid="{9AADA049-C08D-4EB1-AEFD-4D409E1DFD3B}"/>
    <cellStyle name="Comma 28" xfId="4698" xr:uid="{6EB4FD70-001C-4141-814D-B8B4D3080034}"/>
    <cellStyle name="Comma 29" xfId="4699" xr:uid="{DFA62466-2B59-4974-BB82-6276CE40773E}"/>
    <cellStyle name="Comma 3" xfId="1977" xr:uid="{D172B279-44B9-4377-9A6F-BE20BE3F8A87}"/>
    <cellStyle name="Comma 3 2" xfId="2468" xr:uid="{885EFDC1-6BDC-4D95-B72C-707816F0DB5C}"/>
    <cellStyle name="Comma 30" xfId="4700" xr:uid="{01E98B33-29FE-44A4-A19D-075D3FB2BBBB}"/>
    <cellStyle name="Comma 31" xfId="4701" xr:uid="{7E0141E7-8BEC-4BAB-B4C4-3778A9214D06}"/>
    <cellStyle name="Comma 32" xfId="4702" xr:uid="{F3BE9213-674C-4462-AB24-CE25546D721F}"/>
    <cellStyle name="Comma 33" xfId="4703" xr:uid="{6B1FE18B-3717-4797-A0CE-B822DF5A1F60}"/>
    <cellStyle name="Comma 34" xfId="4704" xr:uid="{F926E471-CD43-41E7-832A-EF6D8609A561}"/>
    <cellStyle name="Comma 35" xfId="4705" xr:uid="{BC1D01EF-4BEF-4052-92C0-025614BDCA6D}"/>
    <cellStyle name="Comma 36" xfId="4706" xr:uid="{2897244F-95D8-41E9-9BAD-1550B46994B1}"/>
    <cellStyle name="Comma 37" xfId="4707" xr:uid="{F418A8C7-BEA7-4FDB-BBCE-3ED4F06BADDD}"/>
    <cellStyle name="Comma 38" xfId="4708" xr:uid="{D79234C6-CF1E-4C9E-ADEC-18D78C7E0637}"/>
    <cellStyle name="Comma 39" xfId="4709" xr:uid="{DF1B6C42-9D19-4723-9A30-B5F5C0DA27B4}"/>
    <cellStyle name="Comma 4" xfId="1978" xr:uid="{006F2FD7-931B-4F87-83B3-B09CC0F6CFC2}"/>
    <cellStyle name="Comma 4 2" xfId="2469" xr:uid="{C5226D2E-3EBD-421C-B4EC-2AB7BEA241A0}"/>
    <cellStyle name="Comma 40" xfId="4710" xr:uid="{BA791A8B-9540-41F8-A044-C48611879207}"/>
    <cellStyle name="Comma 41" xfId="4711" xr:uid="{9339C438-AEDF-42BE-B29C-33B7A3CA2D67}"/>
    <cellStyle name="Comma 42" xfId="4712" xr:uid="{DFC98CEA-9333-46D6-8D41-CAE5B18D21BB}"/>
    <cellStyle name="Comma 43" xfId="4713" xr:uid="{5B157AE9-1DAE-4CE8-8C09-C3E90990AA73}"/>
    <cellStyle name="Comma 44" xfId="4714" xr:uid="{F2F96B27-A711-48A6-821B-E65299D4C3EF}"/>
    <cellStyle name="Comma 45" xfId="4715" xr:uid="{A1599744-7C95-4A72-BEF7-ABA1152B2C18}"/>
    <cellStyle name="Comma 46" xfId="4716" xr:uid="{546EC725-BC1F-4AAC-B469-FE238C59F1CD}"/>
    <cellStyle name="Comma 47" xfId="4717" xr:uid="{8DFCB4C9-B623-4C96-96E8-1ADE7008F976}"/>
    <cellStyle name="Comma 48" xfId="4718" xr:uid="{9C7988E7-D280-4EB6-82D2-7AEEB72C11BA}"/>
    <cellStyle name="Comma 49" xfId="4719" xr:uid="{B7560250-E2F1-482F-8D7C-6DEB0E6435CA}"/>
    <cellStyle name="Comma 5" xfId="1979" xr:uid="{16F68445-DE42-4507-B722-66CD2E077A12}"/>
    <cellStyle name="Comma 5 2" xfId="2470" xr:uid="{CCEC5DC7-95BD-4C97-AF12-CF8E119933ED}"/>
    <cellStyle name="Comma 50" xfId="4720" xr:uid="{52AC25D8-4DF3-4245-9DEE-02BF8A93747E}"/>
    <cellStyle name="Comma 51" xfId="4721" xr:uid="{EBC7E750-A21B-4A12-8E09-7B0972029D02}"/>
    <cellStyle name="Comma 52" xfId="4722" xr:uid="{30529576-35F6-4375-ADB7-D4FFA86B8712}"/>
    <cellStyle name="Comma 53" xfId="4723" xr:uid="{B8DF878E-22F1-41A7-A514-993560BE306C}"/>
    <cellStyle name="Comma 54" xfId="4724" xr:uid="{85FAB92D-4244-418B-957F-5EF6DAF1FF18}"/>
    <cellStyle name="Comma 55" xfId="4725" xr:uid="{9DFE140B-F035-4622-80C4-15BE0B105486}"/>
    <cellStyle name="Comma 56" xfId="4726" xr:uid="{DF0C6264-E4BA-46F1-A512-8AB82EDCE341}"/>
    <cellStyle name="Comma 57" xfId="4727" xr:uid="{4ED35EC8-6288-4DAD-885D-823DFD1E3423}"/>
    <cellStyle name="Comma 58" xfId="4728" xr:uid="{868F9EF7-9CF3-4ABE-BD60-DE53F008FE19}"/>
    <cellStyle name="Comma 59" xfId="4729" xr:uid="{052B94BC-2D38-4AAF-968C-D0130686F072}"/>
    <cellStyle name="Comma 6" xfId="2439" xr:uid="{F9BB58A5-F116-4321-9D1E-F6E28725E13A}"/>
    <cellStyle name="Comma 6 2" xfId="2568" xr:uid="{17E52845-25E7-4ECF-B231-8BAF923A8C69}"/>
    <cellStyle name="Comma 6 3" xfId="4730" xr:uid="{319E2989-FC8E-4AF8-8091-C09E65FDD041}"/>
    <cellStyle name="Comma 60" xfId="4731" xr:uid="{6E1478E8-193D-4B4E-AEF2-90533D5AA678}"/>
    <cellStyle name="Comma 61" xfId="4732" xr:uid="{88AC779F-EF97-4CF2-B6C0-61E171933C21}"/>
    <cellStyle name="Comma 62" xfId="4733" xr:uid="{9770A128-A5E8-409C-AF89-53AE149FFCEA}"/>
    <cellStyle name="Comma 63" xfId="4734" xr:uid="{61F7879A-43B4-4402-8084-55161A51B136}"/>
    <cellStyle name="Comma 64" xfId="4735" xr:uid="{D176AD16-1354-4A31-95A6-90489F04DBE3}"/>
    <cellStyle name="Comma 65" xfId="4736" xr:uid="{FF80DA8B-1F66-4C76-8305-D4C98AA66716}"/>
    <cellStyle name="Comma 66" xfId="4737" xr:uid="{5B632F61-B006-4DC7-AE9C-ED998C5E28DD}"/>
    <cellStyle name="Comma 67" xfId="4738" xr:uid="{B4FCD5AF-52A4-444E-901F-A19604A5BB22}"/>
    <cellStyle name="Comma 68" xfId="4739" xr:uid="{721D353C-1D82-41EE-82E2-EAEDE8E62494}"/>
    <cellStyle name="Comma 69" xfId="4740" xr:uid="{8D6C023B-B2AC-401A-832B-E82CFE48DBC6}"/>
    <cellStyle name="Comma 7" xfId="4741" xr:uid="{7E4AA45C-ECEE-499B-A1E2-5DBD268168AE}"/>
    <cellStyle name="Comma 7 2" xfId="4742" xr:uid="{37F08931-C631-4A54-978D-5B23993897FF}"/>
    <cellStyle name="Comma 70" xfId="4743" xr:uid="{F4630393-47E6-4A10-ABDA-6E78E5A5AB56}"/>
    <cellStyle name="Comma 71" xfId="4744" xr:uid="{FE5BFA79-70F6-4482-8E71-6A439F0B54F9}"/>
    <cellStyle name="Comma 72" xfId="4745" xr:uid="{C9953C15-CDA7-4489-84E1-EDD3D4E20631}"/>
    <cellStyle name="Comma 73" xfId="4746" xr:uid="{5F67C2F2-381C-4717-9282-533EA1811C2A}"/>
    <cellStyle name="Comma 74" xfId="4747" xr:uid="{D561F9BA-1ECB-4E4B-A20C-A5A5FEF63419}"/>
    <cellStyle name="Comma 75" xfId="4748" xr:uid="{71AEF431-E1CE-4944-80D7-81DCF8C34B61}"/>
    <cellStyle name="Comma 76" xfId="4749" xr:uid="{E14E8792-6036-4B6F-8C93-D6ED06F3F62E}"/>
    <cellStyle name="Comma 77" xfId="4750" xr:uid="{453D28B1-9DDA-4E2A-96CC-14716FCF767D}"/>
    <cellStyle name="Comma 78" xfId="4751" xr:uid="{F11EF376-7CD6-4FF6-AA8A-657E265CC97E}"/>
    <cellStyle name="Comma 79" xfId="4752" xr:uid="{23B1416F-D440-4AB6-AE2C-72F02600A491}"/>
    <cellStyle name="Comma 8" xfId="4753" xr:uid="{C44B3E6F-1912-447A-B6B6-1BE8B2AD5D48}"/>
    <cellStyle name="Comma 8 2" xfId="4754" xr:uid="{042AA817-C1B0-4C1A-9C90-15B4C6B06D09}"/>
    <cellStyle name="Comma 80" xfId="4755" xr:uid="{5488D3D9-A0EE-456C-A806-F369AEFA2AD2}"/>
    <cellStyle name="Comma 81" xfId="4756" xr:uid="{F2A40200-96A5-4E38-ABBB-7CFEEAFA9A71}"/>
    <cellStyle name="Comma 82" xfId="4757" xr:uid="{9BBCA8E9-84EC-4A54-ACBB-D845F99A12C5}"/>
    <cellStyle name="Comma 83" xfId="4758" xr:uid="{F2246C2E-810B-416D-A7A0-F7C8D014BACF}"/>
    <cellStyle name="Comma 84" xfId="4759" xr:uid="{EB7C7985-B1F3-4923-904E-79612E409DCB}"/>
    <cellStyle name="Comma 85" xfId="4760" xr:uid="{647F33AD-B88B-4610-B88A-E1CE6FF78A75}"/>
    <cellStyle name="Comma 86" xfId="4761" xr:uid="{8504F4F8-BCA1-430F-BA48-E4FD09F9D112}"/>
    <cellStyle name="Comma 87" xfId="4762" xr:uid="{08EFDE75-42D5-4D19-A027-CAD9F03D1305}"/>
    <cellStyle name="Comma 88" xfId="4763" xr:uid="{DACC5308-A048-4D51-A833-F81C57DE9822}"/>
    <cellStyle name="Comma 89" xfId="4764" xr:uid="{F6E567DD-FE06-4F83-B082-33E9DB2F05A5}"/>
    <cellStyle name="Comma 9" xfId="4765" xr:uid="{0D7922B8-9AD1-4B82-9075-EB356C02CDF0}"/>
    <cellStyle name="Comma 9 2" xfId="4766" xr:uid="{880947C2-6B8C-406F-A9A0-97C2CDEF6C20}"/>
    <cellStyle name="Comma 90" xfId="4767" xr:uid="{BDAD592A-F65D-4F42-9307-25EF7DF2A1E4}"/>
    <cellStyle name="Comma 91" xfId="4768" xr:uid="{C5156607-D1B9-4E05-AB0D-1C791118C3C8}"/>
    <cellStyle name="Comma 92" xfId="4769" xr:uid="{48BFC7EA-2623-41E9-8C3B-FE8E3D70E77F}"/>
    <cellStyle name="Comma 93" xfId="4770" xr:uid="{E1D16A89-1ECB-40D9-B7F9-D1C9B2D5BD7E}"/>
    <cellStyle name="Comma 94" xfId="4771" xr:uid="{850F65B5-ADF3-4543-A804-44BC3193E804}"/>
    <cellStyle name="Comma 95" xfId="4772" xr:uid="{CD7ED70F-6C0E-43C0-B9CA-9D940732A06C}"/>
    <cellStyle name="Comma 96" xfId="4773" xr:uid="{1AD23BB7-EC44-4B09-A9FE-0B6C0EF4DA76}"/>
    <cellStyle name="Comma 97" xfId="4774" xr:uid="{CB74F688-E87A-4B26-A427-0B936DE13873}"/>
    <cellStyle name="Comma 98" xfId="4775" xr:uid="{0E6878F8-BB79-4FC6-9900-CCA2F7DF94F2}"/>
    <cellStyle name="Comma 99" xfId="4776" xr:uid="{95820B78-38D0-43BC-9A10-A6D0892C4F06}"/>
    <cellStyle name="control" xfId="1980" xr:uid="{CE991015-1CD0-420D-B1ED-226E7F242692}"/>
    <cellStyle name="control 2" xfId="2471" xr:uid="{7EC66A79-CD13-4C4E-A1EA-23D4C520A4C8}"/>
    <cellStyle name="Curren - Style3" xfId="1981" xr:uid="{EA438059-5922-4DFD-9C23-F6410A03E9E7}"/>
    <cellStyle name="Curren - Style4" xfId="1982" xr:uid="{A6437C28-0894-491C-B696-C1DA813E2995}"/>
    <cellStyle name="Currency (0.00)" xfId="1984" xr:uid="{4D329087-72A6-4471-B802-6506655D35B6}"/>
    <cellStyle name="Currency [00]" xfId="1985" xr:uid="{5CA1004B-850D-4B22-875E-BB9861E3B3AF}"/>
    <cellStyle name="Currency [00] 10" xfId="1986" xr:uid="{3E1E93D4-56AC-44E8-BD56-8B929B8F761A}"/>
    <cellStyle name="Currency [00] 11" xfId="1987" xr:uid="{6F823C7C-2789-4BDE-90DF-290A700F683A}"/>
    <cellStyle name="Currency [00] 2" xfId="1988" xr:uid="{FCFE016E-1B65-4C65-8E9D-D3ED5403FF21}"/>
    <cellStyle name="Currency [00] 2 2" xfId="2472" xr:uid="{10C162CF-9FAD-4C3F-BD3E-5F7590B26521}"/>
    <cellStyle name="Currency [00] 3" xfId="1989" xr:uid="{46CFDB0F-6D1C-4188-8647-2B79659819E4}"/>
    <cellStyle name="Currency [00] 3 2" xfId="2473" xr:uid="{716E61A6-8A24-43F3-9DC7-12A57FB4BBA3}"/>
    <cellStyle name="Currency [00] 4" xfId="1990" xr:uid="{FAFB3A7F-7F71-41C5-B76B-E957AAB4C762}"/>
    <cellStyle name="Currency [00] 4 2" xfId="2474" xr:uid="{A277B9D5-EA50-43C4-A489-59D6FA34975F}"/>
    <cellStyle name="Currency [00] 5" xfId="1991" xr:uid="{FEBC0401-F527-422C-81DD-EC7FD69BAE88}"/>
    <cellStyle name="Currency [00] 5 2" xfId="2475" xr:uid="{12DC8038-467C-4EEA-8653-A8D14DDE7F64}"/>
    <cellStyle name="Currency [00] 6" xfId="1992" xr:uid="{49886B4D-50AC-4C45-B369-C68E67F2DCD6}"/>
    <cellStyle name="Currency [00] 7" xfId="1993" xr:uid="{AA383234-EC96-49A3-B798-15ADA100A03D}"/>
    <cellStyle name="Currency [00] 8" xfId="1994" xr:uid="{492E4DF0-A8CD-42D2-A0CF-3CBC141686AD}"/>
    <cellStyle name="Currency [00] 9" xfId="1995" xr:uid="{7AD7650B-ECD7-4910-91A0-D682C7C1ECCA}"/>
    <cellStyle name="Currency 10" xfId="2334" xr:uid="{08CD9706-BC29-4CEB-A8A5-FCBB78EDC0BA}"/>
    <cellStyle name="Currency 11" xfId="2328" xr:uid="{186CB4AF-DF1C-48C8-A7E4-753A5B39C737}"/>
    <cellStyle name="Currency 12" xfId="2332" xr:uid="{3E38C989-D974-42D8-8A2A-5932361566D7}"/>
    <cellStyle name="Currency 13" xfId="2327" xr:uid="{3956B42E-12E9-4E18-B71B-D75B8B24B2E7}"/>
    <cellStyle name="Currency 14" xfId="2333" xr:uid="{D3530CDE-6FCB-4415-B369-F656AC88AB67}"/>
    <cellStyle name="Currency 15" xfId="2326" xr:uid="{AA8CBE46-59A4-48EA-9066-C501D7748C64}"/>
    <cellStyle name="Currency 16" xfId="2335" xr:uid="{A71D83CD-6940-49AF-9F9A-CD7C461C1A8F}"/>
    <cellStyle name="Currency 17" xfId="2325" xr:uid="{7E7145D4-8853-47FA-877A-F68CCE2A5276}"/>
    <cellStyle name="Currency 18" xfId="2336" xr:uid="{7FEC7DD5-DCC4-4094-A68E-74FC9B53D02C}"/>
    <cellStyle name="Currency 19" xfId="2324" xr:uid="{BF763B63-1100-4912-BB4F-54AD892E8CB5}"/>
    <cellStyle name="Currency 2" xfId="1116" xr:uid="{AE664765-AC8C-4AEB-80C8-86109A1DCA1A}"/>
    <cellStyle name="Currency 2 2" xfId="2476" xr:uid="{786DEC8D-DAF1-4D53-A811-1DEAE783E1DB}"/>
    <cellStyle name="Currency 20" xfId="2337" xr:uid="{80EF6ABC-C5B7-40A5-A4E9-E9F92C5E843B}"/>
    <cellStyle name="Currency 21" xfId="2323" xr:uid="{BB53172F-282C-456E-8320-1E8FDFE41BE5}"/>
    <cellStyle name="Currency 22" xfId="2338" xr:uid="{8B64038D-4C61-4365-905A-A07A55F37113}"/>
    <cellStyle name="Currency 23" xfId="2322" xr:uid="{403A2BC8-4345-44E6-900C-B2FA084CD1B1}"/>
    <cellStyle name="Currency 24" xfId="2339" xr:uid="{67A0091A-12FA-43C3-A584-F5C4CB852D7D}"/>
    <cellStyle name="Currency 25" xfId="2321" xr:uid="{E2FF5DCD-9650-4F44-B189-73EE1CBF30BA}"/>
    <cellStyle name="Currency 26" xfId="2340" xr:uid="{3215D731-4A29-4617-B61C-4AB77B68DB39}"/>
    <cellStyle name="Currency 27" xfId="2320" xr:uid="{DC9AC518-2DC6-4C47-8BD6-E52AE60E4DB0}"/>
    <cellStyle name="Currency 28" xfId="2341" xr:uid="{85055FEE-A4C5-4CF2-9AF9-0FA774ADDB0D}"/>
    <cellStyle name="Currency 29" xfId="2319" xr:uid="{83F8D9F8-AA47-4EA4-B3FC-04EF55271E9A}"/>
    <cellStyle name="Currency 3" xfId="1996" xr:uid="{2EB9C2A5-F264-4F2A-A38E-C17996FB8370}"/>
    <cellStyle name="Currency 3 2" xfId="2477" xr:uid="{1F709D5C-8264-49BC-A256-421B20D86972}"/>
    <cellStyle name="Currency 30" xfId="2331" xr:uid="{97D7DE6E-77B0-4ED5-AFFB-8A4521C8D1C8}"/>
    <cellStyle name="Currency 31" xfId="6" xr:uid="{64B9383C-8117-4BEB-85DB-6D1C6666BECF}"/>
    <cellStyle name="Currency 4" xfId="1997" xr:uid="{9A825236-3FCF-48CF-BD1B-FE085CE3A815}"/>
    <cellStyle name="Currency 4 2" xfId="2403" xr:uid="{6574A680-4AFD-4A41-B13E-3F08ACFB4885}"/>
    <cellStyle name="Currency 4 2 2" xfId="2478" xr:uid="{4DAB420E-0E84-48DC-B3CF-694347D81571}"/>
    <cellStyle name="Currency 5" xfId="1998" xr:uid="{3E053BE2-F947-4A25-A322-3BBD0CBD75D3}"/>
    <cellStyle name="Currency 5 2" xfId="2479" xr:uid="{E3B9A8DE-9D52-4D89-B5FF-353D1FB11B9E}"/>
    <cellStyle name="Currency 6" xfId="1983" xr:uid="{423D4619-CC64-44B0-AB9F-92B81E583469}"/>
    <cellStyle name="Currency 7" xfId="2330" xr:uid="{27A2652E-B5CD-4103-98A0-2914D2542B78}"/>
    <cellStyle name="Currency 8" xfId="2342" xr:uid="{1FA412B0-97CB-434E-B090-7EB681F28FA4}"/>
    <cellStyle name="Currency 9" xfId="2329" xr:uid="{0B12685E-241B-4D3D-9217-678104934CA4}"/>
    <cellStyle name="Currency0" xfId="1999" xr:uid="{F9DF6FFD-6B0B-4A28-85D9-8F1419ABEEC0}"/>
    <cellStyle name="Currency0 2" xfId="2480" xr:uid="{BE30D169-B894-4AC4-A3D9-B54BC6C3F845}"/>
    <cellStyle name="Date Short" xfId="2000" xr:uid="{EAD79D2F-8289-4166-9ABD-FF77520C06AA}"/>
    <cellStyle name="Dezimal [0]_PERSON2" xfId="2001" xr:uid="{10AE033D-ED19-499E-9AC4-3CB02B34644D}"/>
    <cellStyle name="Dezimal_PERSON2" xfId="2002" xr:uid="{124FE0CF-6764-4D4D-8643-874DCD3D5529}"/>
    <cellStyle name="Discount" xfId="2003" xr:uid="{332CE258-4FD1-44D1-952D-6A9F0A610D3A}"/>
    <cellStyle name="Discount 2" xfId="2481" xr:uid="{60D93360-849C-4574-821D-68509795256D}"/>
    <cellStyle name="eárky [0]_laroux" xfId="2004" xr:uid="{47951706-F976-4FA0-975E-86150B6534F3}"/>
    <cellStyle name="eárky_laroux" xfId="2005" xr:uid="{EC28AA4E-1FDA-4B06-9C4A-11A206C26F12}"/>
    <cellStyle name="Empty" xfId="2006" xr:uid="{824080A9-9E71-48FE-A4E9-FDBC363DD648}"/>
    <cellStyle name="Enter Currency (0)" xfId="2007" xr:uid="{39BF4526-D907-48B2-9C74-4CA002F26A35}"/>
    <cellStyle name="Enter Currency (0) 10" xfId="2008" xr:uid="{B0A8F6F6-2B45-4765-9990-73327C7E14E2}"/>
    <cellStyle name="Enter Currency (0) 11" xfId="2009" xr:uid="{826FD6F7-6517-4A04-84E3-171B5B723057}"/>
    <cellStyle name="Enter Currency (0) 2" xfId="2010" xr:uid="{7B6AE2F8-27E7-4BC1-96C6-594667FC2D31}"/>
    <cellStyle name="Enter Currency (0) 2 2" xfId="2482" xr:uid="{067CD4B0-9193-4F51-9BFC-2340CBE8FF72}"/>
    <cellStyle name="Enter Currency (0) 3" xfId="2011" xr:uid="{AAFBF5D6-A479-46BE-8FF8-EA9723181EAC}"/>
    <cellStyle name="Enter Currency (0) 3 2" xfId="2483" xr:uid="{D39F7414-5BFA-4C57-B6F4-FFA16B147EF5}"/>
    <cellStyle name="Enter Currency (0) 4" xfId="2012" xr:uid="{CAA514CB-201A-4AB0-B864-379D5C7D0764}"/>
    <cellStyle name="Enter Currency (0) 4 2" xfId="2484" xr:uid="{CC79B63C-6600-4B2E-AE0D-D62AE298A1F0}"/>
    <cellStyle name="Enter Currency (0) 5" xfId="2013" xr:uid="{50C6A426-2299-4416-9393-787F33EB10D3}"/>
    <cellStyle name="Enter Currency (0) 5 2" xfId="2485" xr:uid="{8AF9A0A7-E323-42A7-862E-3EB8754965B2}"/>
    <cellStyle name="Enter Currency (0) 6" xfId="2014" xr:uid="{DFBE1D5D-8712-4E6E-B04D-4DC7CF697B68}"/>
    <cellStyle name="Enter Currency (0) 7" xfId="2015" xr:uid="{03264B8E-434D-4EF3-8752-250C91F7E1C2}"/>
    <cellStyle name="Enter Currency (0) 8" xfId="2016" xr:uid="{B4FE0435-7934-4D8C-91CC-11B3F36D979A}"/>
    <cellStyle name="Enter Currency (0) 9" xfId="2017" xr:uid="{59F0ED1E-DEBA-454A-BB80-D3A8B006756A}"/>
    <cellStyle name="Enter Currency (2)" xfId="2018" xr:uid="{FC77DD64-7855-4351-AA37-89E47872F05B}"/>
    <cellStyle name="Enter Currency (2) 10" xfId="2019" xr:uid="{DBE23296-0D5E-4676-B038-96C84142C5E6}"/>
    <cellStyle name="Enter Currency (2) 11" xfId="2020" xr:uid="{87D51017-E8C1-4BB4-85DC-02514AF336A5}"/>
    <cellStyle name="Enter Currency (2) 2" xfId="2021" xr:uid="{713AAE52-D27D-41F0-9FEE-345FD83C7169}"/>
    <cellStyle name="Enter Currency (2) 2 2" xfId="2486" xr:uid="{14702853-0FE2-491F-929A-01DEA6BB437B}"/>
    <cellStyle name="Enter Currency (2) 3" xfId="2022" xr:uid="{475D78AC-019C-473C-BE08-EDB08B291C72}"/>
    <cellStyle name="Enter Currency (2) 3 2" xfId="2487" xr:uid="{35BE6E4C-4307-46B2-BA0A-B1B4F9F85E8B}"/>
    <cellStyle name="Enter Currency (2) 4" xfId="2023" xr:uid="{FD4E20E0-04EC-4F90-AC4D-BDB81DB7E756}"/>
    <cellStyle name="Enter Currency (2) 4 2" xfId="2488" xr:uid="{326CE79F-CDC0-49B5-B851-7A93F9949999}"/>
    <cellStyle name="Enter Currency (2) 5" xfId="2024" xr:uid="{5F87A3A0-1D0A-43BF-8872-9D0886F50ADB}"/>
    <cellStyle name="Enter Currency (2) 5 2" xfId="2489" xr:uid="{FB0E2B07-AD06-42EB-B923-E7C3C22D66D4}"/>
    <cellStyle name="Enter Currency (2) 6" xfId="2025" xr:uid="{5F087324-D5C9-433A-86D5-7656F895AEF6}"/>
    <cellStyle name="Enter Currency (2) 7" xfId="2026" xr:uid="{1263A392-5D83-468C-AFE6-8F5084906847}"/>
    <cellStyle name="Enter Currency (2) 8" xfId="2027" xr:uid="{252AC402-8568-412F-B07F-30CE976220D8}"/>
    <cellStyle name="Enter Currency (2) 9" xfId="2028" xr:uid="{344729F5-6B0B-42F1-830A-7145491F97EF}"/>
    <cellStyle name="Enter Units (0)" xfId="2029" xr:uid="{5050F9E6-6871-439A-BEA7-FF9C6C971580}"/>
    <cellStyle name="Enter Units (0) 10" xfId="2030" xr:uid="{CD50F190-B5B7-4A32-8D2D-5AD1DFA4E8D1}"/>
    <cellStyle name="Enter Units (0) 11" xfId="2031" xr:uid="{87C6F76E-C52D-4BAF-A858-07F0DE1BBEEE}"/>
    <cellStyle name="Enter Units (0) 2" xfId="2032" xr:uid="{1E7220F8-663C-4637-AB5B-F0E83D181021}"/>
    <cellStyle name="Enter Units (0) 2 2" xfId="2490" xr:uid="{7BFB54C4-ECCF-426A-874C-DD93D45B3520}"/>
    <cellStyle name="Enter Units (0) 3" xfId="2033" xr:uid="{16FB0BEB-B672-4710-9E24-3DB4AD35EEB2}"/>
    <cellStyle name="Enter Units (0) 3 2" xfId="2491" xr:uid="{70B401DD-3F78-4FCA-AA30-119BB0C25868}"/>
    <cellStyle name="Enter Units (0) 4" xfId="2034" xr:uid="{80B21B39-2AAA-4234-B599-F2DE894B9C5B}"/>
    <cellStyle name="Enter Units (0) 4 2" xfId="2492" xr:uid="{AABCBEE7-8A40-4BD2-B132-3C7034172565}"/>
    <cellStyle name="Enter Units (0) 5" xfId="2035" xr:uid="{D050021C-6220-4AD6-B71B-383F079304C9}"/>
    <cellStyle name="Enter Units (0) 5 2" xfId="2493" xr:uid="{B8439089-187D-4FEA-AD44-B7131A7A64F8}"/>
    <cellStyle name="Enter Units (0) 6" xfId="2036" xr:uid="{B3670548-51C5-4DC8-81EB-D3086B170CCB}"/>
    <cellStyle name="Enter Units (0) 7" xfId="2037" xr:uid="{B6771333-9851-40C2-82FA-717CF38AE80D}"/>
    <cellStyle name="Enter Units (0) 8" xfId="2038" xr:uid="{0EDE744F-4CC8-4752-A903-5F219A052467}"/>
    <cellStyle name="Enter Units (0) 9" xfId="2039" xr:uid="{E67BB7E8-6305-4F21-B8AC-CB7AB30A4EC6}"/>
    <cellStyle name="Enter Units (1)" xfId="2040" xr:uid="{83460604-9A7D-426A-9813-02DBF544EE7D}"/>
    <cellStyle name="Enter Units (1) 10" xfId="2041" xr:uid="{66DD8D62-D49C-4019-A83E-D09FCE270A14}"/>
    <cellStyle name="Enter Units (1) 11" xfId="2042" xr:uid="{E6FA969A-72D4-4E8F-84BB-98CA1AC69D10}"/>
    <cellStyle name="Enter Units (1) 2" xfId="2043" xr:uid="{6912C920-1120-4AE3-95AD-7C534FBF96EF}"/>
    <cellStyle name="Enter Units (1) 3" xfId="2044" xr:uid="{1F6F1BEC-7DD0-484B-A041-10F811109CA0}"/>
    <cellStyle name="Enter Units (1) 4" xfId="2045" xr:uid="{1751FF62-9F07-4C24-9CDA-8651C07D0F0C}"/>
    <cellStyle name="Enter Units (1) 5" xfId="2046" xr:uid="{80B8DD44-5A89-449A-9074-6E274F82570C}"/>
    <cellStyle name="Enter Units (1) 6" xfId="2047" xr:uid="{E96B3B3B-29DF-49D2-B33B-BD35EF2B3182}"/>
    <cellStyle name="Enter Units (1) 7" xfId="2048" xr:uid="{BC784779-2633-438E-88F8-FFFB0589F81E}"/>
    <cellStyle name="Enter Units (1) 8" xfId="2049" xr:uid="{2C78381E-CD19-4B7B-A1C9-1C18CDA0E29A}"/>
    <cellStyle name="Enter Units (1) 9" xfId="2050" xr:uid="{BB1D9451-3BA6-4660-8FA3-AFE0F253DB72}"/>
    <cellStyle name="Enter Units (2)" xfId="2051" xr:uid="{1FCD79C8-AD80-4CAA-9DB4-A38D4EE1B9BE}"/>
    <cellStyle name="Enter Units (2) 10" xfId="2052" xr:uid="{049710CF-5162-4163-917F-1FE9A7ACCECB}"/>
    <cellStyle name="Enter Units (2) 11" xfId="2053" xr:uid="{D52C0FD1-73ED-4D7F-86F5-8476D8140628}"/>
    <cellStyle name="Enter Units (2) 2" xfId="2054" xr:uid="{1B92A5CC-4FAC-4AA9-AF33-E43AE5453D08}"/>
    <cellStyle name="Enter Units (2) 2 2" xfId="2494" xr:uid="{CE5216D0-930F-452D-8738-64EAF378550B}"/>
    <cellStyle name="Enter Units (2) 3" xfId="2055" xr:uid="{BFEAB6C8-C4D8-4A4C-B5C5-37C8E9EBADA6}"/>
    <cellStyle name="Enter Units (2) 3 2" xfId="2495" xr:uid="{8C50A91B-F7A7-4173-9F37-AE7743FDFDB9}"/>
    <cellStyle name="Enter Units (2) 4" xfId="2056" xr:uid="{58667FCD-7A1A-490C-88A6-4A29FD7E4BC1}"/>
    <cellStyle name="Enter Units (2) 4 2" xfId="2496" xr:uid="{C38FF2F9-1355-4C17-9253-472376C390BA}"/>
    <cellStyle name="Enter Units (2) 5" xfId="2057" xr:uid="{DC306BE4-45B3-4CB3-B52F-2787BC5E0D34}"/>
    <cellStyle name="Enter Units (2) 5 2" xfId="2497" xr:uid="{41CFA273-2BBB-4119-84A4-7544F07641A8}"/>
    <cellStyle name="Enter Units (2) 6" xfId="2058" xr:uid="{EFFFF631-3159-4C5D-97B2-AE127DA8CF90}"/>
    <cellStyle name="Enter Units (2) 7" xfId="2059" xr:uid="{9BA21011-D524-47B2-8D26-449AA3B86DBA}"/>
    <cellStyle name="Enter Units (2) 8" xfId="2060" xr:uid="{A6832D04-68F5-446D-BD4D-22947E38174E}"/>
    <cellStyle name="Enter Units (2) 9" xfId="2061" xr:uid="{3AA1CF73-3EB3-42B3-A62E-88198E6B0B17}"/>
    <cellStyle name="Explanatory Text 10" xfId="1117" xr:uid="{9701CF81-3544-4167-A7A1-18345A20A4ED}"/>
    <cellStyle name="Explanatory Text 11" xfId="1118" xr:uid="{BBFFE81F-3446-44FA-A1C8-2279BA50D2F0}"/>
    <cellStyle name="Explanatory Text 12" xfId="1119" xr:uid="{18085029-EFB3-4170-9095-816EF137F766}"/>
    <cellStyle name="Explanatory Text 13" xfId="1120" xr:uid="{6BAFC70B-9766-4593-8D11-A004745F2BB1}"/>
    <cellStyle name="Explanatory Text 14" xfId="1121" xr:uid="{94AFC009-579A-4384-AD71-9F1AF5A83FD1}"/>
    <cellStyle name="Explanatory Text 15" xfId="1122" xr:uid="{A1C7ED6E-CB65-4C82-B301-5814D67788EC}"/>
    <cellStyle name="Explanatory Text 16" xfId="1123" xr:uid="{C8057F4D-9B1C-4094-A877-95B00A357DB0}"/>
    <cellStyle name="Explanatory Text 17" xfId="1124" xr:uid="{AC8B2D17-1A88-4123-97D4-1F81D66BFDE1}"/>
    <cellStyle name="Explanatory Text 18" xfId="1125" xr:uid="{E8B76E66-DA76-4A6C-BD7D-5ACAE35E4E3F}"/>
    <cellStyle name="Explanatory Text 19" xfId="1126" xr:uid="{3A433C1F-2123-4BD4-B9E2-5126D431F44F}"/>
    <cellStyle name="Explanatory Text 2" xfId="1127" xr:uid="{EF5811BA-9242-4741-AE0A-E0D5088D8247}"/>
    <cellStyle name="Explanatory Text 20" xfId="1128" xr:uid="{2EDACF89-DE15-4435-A42C-C8BA0498A94A}"/>
    <cellStyle name="Explanatory Text 21" xfId="1129" xr:uid="{1384140C-779B-461B-B48B-4B2FEF48DF56}"/>
    <cellStyle name="Explanatory Text 22" xfId="1130" xr:uid="{7D7B909E-15C7-4A7D-885F-F10C9CEF5FA8}"/>
    <cellStyle name="Explanatory Text 23" xfId="1131" xr:uid="{6174E230-9A42-4B0E-954D-6FF9CBD8E844}"/>
    <cellStyle name="Explanatory Text 24" xfId="1132" xr:uid="{3DB5E903-1038-45FB-9664-3C53CC1B3A0B}"/>
    <cellStyle name="Explanatory Text 25" xfId="1133" xr:uid="{D77B50F3-382A-4E8E-BF60-981B2E1F76C7}"/>
    <cellStyle name="Explanatory Text 26" xfId="1134" xr:uid="{D62973B9-6BB7-44BE-8371-48809694EE45}"/>
    <cellStyle name="Explanatory Text 27" xfId="1135" xr:uid="{C46DD2BA-E6E2-480A-BF7B-8B6684E2D9E4}"/>
    <cellStyle name="Explanatory Text 28" xfId="1136" xr:uid="{0B032E05-029C-4747-84F0-62DED9B9B463}"/>
    <cellStyle name="Explanatory Text 29" xfId="1137" xr:uid="{3F1D2EE6-34B5-4B9E-AD88-5609FC6D2E31}"/>
    <cellStyle name="Explanatory Text 3" xfId="1138" xr:uid="{E4D04BC6-5C54-49DA-83DF-16D43F9F51A0}"/>
    <cellStyle name="Explanatory Text 30" xfId="1139" xr:uid="{F56C2A5C-B761-475B-8CC5-0FCE24692F17}"/>
    <cellStyle name="Explanatory Text 31" xfId="1140" xr:uid="{7ABEF6B4-1AF7-4ADB-B6A5-06A117001D6C}"/>
    <cellStyle name="Explanatory Text 32" xfId="1141" xr:uid="{64ACD10D-DE7D-4920-A05A-AEB8FF2761D2}"/>
    <cellStyle name="Explanatory Text 33" xfId="1142" xr:uid="{AC1787FC-27D8-4780-BAF7-FD115E378BBB}"/>
    <cellStyle name="Explanatory Text 34" xfId="1143" xr:uid="{E069B67F-8C88-47F5-90B7-46D63A0F4FC9}"/>
    <cellStyle name="Explanatory Text 35" xfId="1144" xr:uid="{41D84F6F-8414-4EA9-9BDD-AB0173CF2A9A}"/>
    <cellStyle name="Explanatory Text 36" xfId="1145" xr:uid="{81006A39-99B4-4021-90A2-1E33571C5907}"/>
    <cellStyle name="Explanatory Text 37" xfId="1146" xr:uid="{2C55EDE4-B46E-4646-85F4-EBEA02E83840}"/>
    <cellStyle name="Explanatory Text 4" xfId="1147" xr:uid="{8053188A-8C07-4471-A654-B34B3CF29430}"/>
    <cellStyle name="Explanatory Text 5" xfId="1148" xr:uid="{75F89EBE-AB94-4662-858B-687A3AA3E8A9}"/>
    <cellStyle name="Explanatory Text 6" xfId="1149" xr:uid="{70B3239E-DCFA-4E72-9A26-AAAB135F0FC2}"/>
    <cellStyle name="Explanatory Text 7" xfId="1150" xr:uid="{EA7F9F33-55FB-4E1B-AEA8-3425894A67D5}"/>
    <cellStyle name="Explanatory Text 8" xfId="1151" xr:uid="{BEB251CB-D2CA-40B8-A164-E1CE0C4F8A0D}"/>
    <cellStyle name="Explanatory Text 9" xfId="1152" xr:uid="{221344EB-6AE0-4627-9F41-5BC3224E22F1}"/>
    <cellStyle name="FY_Basis" xfId="2062" xr:uid="{345670CE-3CFD-403D-80E9-977AA6209808}"/>
    <cellStyle name="Good 10" xfId="1153" xr:uid="{A9907447-AE50-46D8-92CD-F4720E4E7BC0}"/>
    <cellStyle name="Good 10 2" xfId="4777" xr:uid="{D54097A0-5A6B-4E84-9834-11F1A89C667F}"/>
    <cellStyle name="Good 11" xfId="1154" xr:uid="{EB3D50AD-DD3D-4787-9060-C0F9A2D9AA2D}"/>
    <cellStyle name="Good 11 2" xfId="4778" xr:uid="{BFF914B1-E4C0-4163-805D-59765618B355}"/>
    <cellStyle name="Good 12" xfId="1155" xr:uid="{B6370569-1FAA-4AA0-A439-02655C97EA73}"/>
    <cellStyle name="Good 12 2" xfId="4779" xr:uid="{DB5B5944-A551-48C2-A082-527A48247211}"/>
    <cellStyle name="Good 13" xfId="1156" xr:uid="{44D93C47-8917-46B2-B5BF-DE46895E0C1A}"/>
    <cellStyle name="Good 13 2" xfId="4780" xr:uid="{10DD8EDA-6204-4F97-987F-EECB92B214CC}"/>
    <cellStyle name="Good 14" xfId="1157" xr:uid="{5AE6DE7F-F75C-4981-AFF0-D014037CEAD3}"/>
    <cellStyle name="Good 14 2" xfId="4781" xr:uid="{816D36C0-237E-46EB-89E0-C939BA22CB0E}"/>
    <cellStyle name="Good 15" xfId="1158" xr:uid="{E2B2757B-3F37-4CDC-823C-961541B05451}"/>
    <cellStyle name="Good 15 2" xfId="4782" xr:uid="{C5B4342F-71FC-414A-B8EA-209C103BC7EF}"/>
    <cellStyle name="Good 16" xfId="1159" xr:uid="{1E0C0672-A2C8-423E-A8DB-4BD30AE06073}"/>
    <cellStyle name="Good 16 2" xfId="4783" xr:uid="{FA359142-0182-4B7D-9CCA-1895CEE37F2A}"/>
    <cellStyle name="Good 17" xfId="1160" xr:uid="{34B220A4-4A95-4EA4-B826-29F59F94D6A1}"/>
    <cellStyle name="Good 17 2" xfId="4784" xr:uid="{D70C626B-68A3-46FC-A032-0D3F560E2C90}"/>
    <cellStyle name="Good 18" xfId="1161" xr:uid="{16D6803C-85D4-45D6-BF59-53CE63A0656A}"/>
    <cellStyle name="Good 18 2" xfId="4785" xr:uid="{EE98CF7E-F751-46FC-A1BB-462F70A2C382}"/>
    <cellStyle name="Good 19" xfId="1162" xr:uid="{F563B8FF-1200-4ACC-869E-23D97CF578F6}"/>
    <cellStyle name="Good 19 2" xfId="4786" xr:uid="{E6BE3945-13D6-4EDE-8383-51D6535858EA}"/>
    <cellStyle name="Good 2" xfId="1163" xr:uid="{05F37423-D8A2-4CBC-9E42-89BB1EF8C80A}"/>
    <cellStyle name="Good 2 2" xfId="4787" xr:uid="{C75C49C4-7AAE-4E63-B2F6-99D7155D2F55}"/>
    <cellStyle name="Good 20" xfId="1164" xr:uid="{25C55830-424B-4FF5-A9AE-D3741ABEC54B}"/>
    <cellStyle name="Good 20 2" xfId="4788" xr:uid="{E3D74DDF-3558-4979-AFE3-93BBC25C7324}"/>
    <cellStyle name="Good 21" xfId="1165" xr:uid="{A84CFC7E-DC8B-4741-A064-140CCF96958C}"/>
    <cellStyle name="Good 21 2" xfId="4789" xr:uid="{0121E7FB-B081-479F-97B4-A2F8833E8691}"/>
    <cellStyle name="Good 22" xfId="1166" xr:uid="{001C5893-F012-41E9-AD40-C06B8B5FA7A9}"/>
    <cellStyle name="Good 22 2" xfId="4790" xr:uid="{02FAE478-6FD3-4A4A-BDA4-B253D12F9122}"/>
    <cellStyle name="Good 23" xfId="1167" xr:uid="{86CEF162-52A7-4479-86AD-5993AA1010BB}"/>
    <cellStyle name="Good 23 2" xfId="4791" xr:uid="{38827ABD-275C-45C7-9269-7F5C1C06DD5B}"/>
    <cellStyle name="Good 24" xfId="1168" xr:uid="{76CD7C1F-AA3F-47AB-87A2-166195C57FD6}"/>
    <cellStyle name="Good 24 2" xfId="4792" xr:uid="{497D28BD-219F-4277-9C27-C7F982E3CBFA}"/>
    <cellStyle name="Good 25" xfId="1169" xr:uid="{6E2D2927-2EF9-4BB5-9C2E-C2A36048C08F}"/>
    <cellStyle name="Good 25 2" xfId="4793" xr:uid="{F2DF771E-9AF9-44FF-A4E8-45C1ED11ADEB}"/>
    <cellStyle name="Good 26" xfId="1170" xr:uid="{FFFB46CD-7A63-4BC5-903D-60E5CCAC4C0C}"/>
    <cellStyle name="Good 26 2" xfId="4794" xr:uid="{F3BAB8DC-8EB5-433F-B39E-6AFF4AF935CE}"/>
    <cellStyle name="Good 27" xfId="1171" xr:uid="{365A6D91-0624-40DD-A4C7-3D8E599F2B95}"/>
    <cellStyle name="Good 27 2" xfId="4795" xr:uid="{377D9029-82E4-4543-A70E-99C8D2AD27AA}"/>
    <cellStyle name="Good 28" xfId="1172" xr:uid="{677C8438-CBFA-40B7-AFB1-631D0AC9688C}"/>
    <cellStyle name="Good 28 2" xfId="4796" xr:uid="{D5E4E2B6-6CBF-441E-B426-AB533A206D36}"/>
    <cellStyle name="Good 29" xfId="1173" xr:uid="{89F04B9C-2405-4ACA-9E14-D9532F41F248}"/>
    <cellStyle name="Good 29 2" xfId="4797" xr:uid="{DDDC5D66-27EA-45AF-91BB-2EB07782D5E5}"/>
    <cellStyle name="Good 3" xfId="1174" xr:uid="{3D489081-BE4D-4CA1-87E8-A078448FE95D}"/>
    <cellStyle name="Good 3 2" xfId="4798" xr:uid="{DD5EAFDE-8CA7-4ECC-BCF6-DE1F1BA261D6}"/>
    <cellStyle name="Good 30" xfId="1175" xr:uid="{0B7C9142-DA3C-4B1A-992A-C4B739535967}"/>
    <cellStyle name="Good 30 2" xfId="4799" xr:uid="{8BD7EC1A-8A5D-4CB4-B820-E5939B59AA4B}"/>
    <cellStyle name="Good 31" xfId="1176" xr:uid="{042D9B76-1921-4D41-A06B-849D02B0CFFF}"/>
    <cellStyle name="Good 31 2" xfId="4800" xr:uid="{094946F4-ADC9-4908-BA56-0B895A894BB5}"/>
    <cellStyle name="Good 32" xfId="1177" xr:uid="{0A6427B9-89EF-44E3-92CA-B1A0DF99D540}"/>
    <cellStyle name="Good 32 2" xfId="4801" xr:uid="{3E3C6364-8305-4815-B23B-81AA0880E54B}"/>
    <cellStyle name="Good 33" xfId="1178" xr:uid="{514153DA-2209-473D-A4E1-14D9C0C9CAA5}"/>
    <cellStyle name="Good 33 2" xfId="4802" xr:uid="{F2032142-92CD-437F-BB6A-61309DBB5F5F}"/>
    <cellStyle name="Good 34" xfId="1179" xr:uid="{A8668CC2-45DE-46A3-AABD-7EAFE0E218F5}"/>
    <cellStyle name="Good 34 2" xfId="4803" xr:uid="{50414BCE-40D5-4BDF-874C-5550FFC6530D}"/>
    <cellStyle name="Good 35" xfId="1180" xr:uid="{0198B3E7-0DAA-443C-AEE3-125EA3CF5DC3}"/>
    <cellStyle name="Good 35 2" xfId="4804" xr:uid="{9396B585-481E-4266-80E3-36CEECE8D5BA}"/>
    <cellStyle name="Good 36" xfId="1181" xr:uid="{32B07A02-36B5-4889-A313-1600B5BDDA3F}"/>
    <cellStyle name="Good 36 2" xfId="4805" xr:uid="{C9948887-119E-4B8D-A98A-D52B23C7652A}"/>
    <cellStyle name="Good 37" xfId="1182" xr:uid="{C66F511B-1D22-4E33-8CEC-95359F9D61FE}"/>
    <cellStyle name="Good 37 2" xfId="4806" xr:uid="{2658BA14-9916-4F94-86FC-637948D8CF88}"/>
    <cellStyle name="Good 4" xfId="1183" xr:uid="{77F88CD4-7D97-451C-90A2-D2A33ED88F99}"/>
    <cellStyle name="Good 4 2" xfId="2405" xr:uid="{CFDEE4C2-0434-4E48-85A7-9A9C59EF0FEE}"/>
    <cellStyle name="Good 4 2 2" xfId="4807" xr:uid="{6F193A0B-5B35-4A25-BD22-AF5E30E29571}"/>
    <cellStyle name="Good 4 3" xfId="2404" xr:uid="{639E228A-0D33-41F9-AFEE-69D24AC270B5}"/>
    <cellStyle name="Good 4 4" xfId="4808" xr:uid="{61283DD4-13D0-4A30-BE6E-8C7A4F1FB4ED}"/>
    <cellStyle name="Good 4 5" xfId="4809" xr:uid="{B155CC2C-B258-455A-A804-9E4A9D29E51D}"/>
    <cellStyle name="Good 5" xfId="1184" xr:uid="{12DAF0B6-3186-4FE7-AC97-F677C5515545}"/>
    <cellStyle name="Good 5 2" xfId="4810" xr:uid="{2416DB3A-0901-43B5-B4F8-9D7531A6488A}"/>
    <cellStyle name="Good 6" xfId="1185" xr:uid="{161ACEDC-170E-4CC8-8A81-5718A040E9E5}"/>
    <cellStyle name="Good 6 2" xfId="4811" xr:uid="{9BD6F46D-37AE-43E5-8564-3D905C69FA42}"/>
    <cellStyle name="Good 7" xfId="1186" xr:uid="{505349CD-5FD7-47E4-8E0A-49C26F0092FF}"/>
    <cellStyle name="Good 7 2" xfId="4812" xr:uid="{B1385DAC-9BE6-498A-9237-EAFC73DC07A0}"/>
    <cellStyle name="Good 8" xfId="1187" xr:uid="{8BA1377C-AD63-4EA7-8C30-E6E105E986D3}"/>
    <cellStyle name="Good 8 2" xfId="4813" xr:uid="{7801F6C8-F6CE-4010-B93D-BDE2D76F8A6B}"/>
    <cellStyle name="Good 9" xfId="1188" xr:uid="{C38B46A8-4C17-4EC2-A134-CDF5CB7F942E}"/>
    <cellStyle name="Good 9 2" xfId="4814" xr:uid="{2C563FB3-AC08-40A8-8CCA-160714AA7752}"/>
    <cellStyle name="Graph Heading" xfId="2063" xr:uid="{C5E19E8E-8D1F-4236-98EC-AC4370115D7D}"/>
    <cellStyle name="Graph Text" xfId="2064" xr:uid="{37DC3899-2882-48DE-8B81-08D4AC0C653C}"/>
    <cellStyle name="Grey" xfId="2065" xr:uid="{BF206D04-50EC-41CB-841B-2016FFAC6836}"/>
    <cellStyle name="H_Date" xfId="2066" xr:uid="{6F419586-38D3-4D39-BFA3-B42253D943BB}"/>
    <cellStyle name="Header1" xfId="2067" xr:uid="{0FC513C2-A139-4541-8729-F72A95A1E8AC}"/>
    <cellStyle name="Header2" xfId="2068" xr:uid="{51F1F5A6-8E86-45D0-9DC4-3B0FD0F8DB7C}"/>
    <cellStyle name="Heading 1" xfId="2" builtinId="16"/>
    <cellStyle name="Heading 1 10" xfId="1189" xr:uid="{D63B2DB4-7B69-4317-8F97-D4105A53ED25}"/>
    <cellStyle name="Heading 1 11" xfId="1190" xr:uid="{F35A63FE-69E1-4CCC-BC23-CABE523CDF44}"/>
    <cellStyle name="Heading 1 12" xfId="1191" xr:uid="{4472A410-8068-439D-9E0C-42EF7C1B493D}"/>
    <cellStyle name="Heading 1 13" xfId="1192" xr:uid="{1689945D-D9D3-4E5E-A5BE-37E3E622AA91}"/>
    <cellStyle name="Heading 1 14" xfId="1193" xr:uid="{68DCC9E1-43C7-47F5-814A-8052D64EA137}"/>
    <cellStyle name="Heading 1 15" xfId="1194" xr:uid="{32C3F61E-35C9-4C4D-B6A6-44B9660D799F}"/>
    <cellStyle name="Heading 1 16" xfId="1195" xr:uid="{B5A163BA-F347-45E0-BAFE-89536C39DAA4}"/>
    <cellStyle name="Heading 1 17" xfId="1196" xr:uid="{5689DB22-4581-4BE3-868C-F1AE977D3F59}"/>
    <cellStyle name="Heading 1 18" xfId="1197" xr:uid="{2EA16219-2DE5-4685-BAC4-DCC84DE01AED}"/>
    <cellStyle name="Heading 1 19" xfId="1198" xr:uid="{5808E448-DB8B-4A89-8562-195A9DAE468C}"/>
    <cellStyle name="Heading 1 2" xfId="1199" xr:uid="{C73CC67B-ABEA-4D69-8FB8-889EDFC9D10A}"/>
    <cellStyle name="Heading 1 20" xfId="1200" xr:uid="{54DEAAA6-2D15-49A9-8498-9209D31DA1A4}"/>
    <cellStyle name="Heading 1 21" xfId="1201" xr:uid="{E6A6BB06-7982-44C9-9F06-85C9AD794088}"/>
    <cellStyle name="Heading 1 22" xfId="1202" xr:uid="{F010DE25-6FEE-4FEA-B2FA-22B93B6EF884}"/>
    <cellStyle name="Heading 1 23" xfId="1203" xr:uid="{5E42CD09-CA69-4D67-B9A3-BD192AB1342F}"/>
    <cellStyle name="Heading 1 24" xfId="1204" xr:uid="{802DA8B0-4468-4E65-A9E2-0F78DAEE5ACE}"/>
    <cellStyle name="Heading 1 25" xfId="1205" xr:uid="{7E8A857D-EC8D-40EA-9E66-A97CD3D8E9EE}"/>
    <cellStyle name="Heading 1 26" xfId="1206" xr:uid="{9FC210FF-91B3-4A05-8A12-1CBA875FFCD9}"/>
    <cellStyle name="Heading 1 27" xfId="1207" xr:uid="{0EFC4335-F7FA-422A-B574-0450D3C08C14}"/>
    <cellStyle name="Heading 1 28" xfId="1208" xr:uid="{36B21865-81D7-4A57-897E-9429DDDD8C45}"/>
    <cellStyle name="Heading 1 29" xfId="1209" xr:uid="{6F41F09C-2347-4F1A-AEDC-318F8FDDAACF}"/>
    <cellStyle name="Heading 1 3" xfId="1210" xr:uid="{318C4D80-9A25-454C-924A-863DA926154D}"/>
    <cellStyle name="Heading 1 30" xfId="1211" xr:uid="{4C1FA6DA-622C-4B58-B4A8-D284D58700C2}"/>
    <cellStyle name="Heading 1 31" xfId="1212" xr:uid="{98905BE2-1D89-40FD-A2E7-443FDA1CC9DA}"/>
    <cellStyle name="Heading 1 32" xfId="1213" xr:uid="{E4A8FAC2-6DA4-44D5-A50D-E5DF26536BA0}"/>
    <cellStyle name="Heading 1 33" xfId="1214" xr:uid="{46AF4BCA-D380-4AF7-8EEE-0CA6D7529FF0}"/>
    <cellStyle name="Heading 1 34" xfId="1215" xr:uid="{244FB508-B64E-4C1E-8CEF-BA18C0DAC0C6}"/>
    <cellStyle name="Heading 1 35" xfId="1216" xr:uid="{69FEA77A-A60F-406C-BC8D-9FE66D8D798F}"/>
    <cellStyle name="Heading 1 36" xfId="1217" xr:uid="{8C0922C9-BD24-4105-A038-808AFD3BB3A3}"/>
    <cellStyle name="Heading 1 37" xfId="1218" xr:uid="{656507A6-9E38-45F7-AAFB-6C39F02FCBB5}"/>
    <cellStyle name="Heading 1 4" xfId="1219" xr:uid="{A5A08372-8200-4B54-AEDD-59EC8C5C3E82}"/>
    <cellStyle name="Heading 1 5" xfId="1220" xr:uid="{62DF948B-7351-4C6E-8B4C-ED39AECEA030}"/>
    <cellStyle name="Heading 1 6" xfId="1221" xr:uid="{B4972E3A-AFE8-4297-A006-62F28B5E62C4}"/>
    <cellStyle name="Heading 1 7" xfId="1222" xr:uid="{73F38AB1-0A64-4543-AFB0-1AA434EA2996}"/>
    <cellStyle name="Heading 1 8" xfId="1223" xr:uid="{EDAE269C-219C-40B8-BE0E-BE4D8A0BA060}"/>
    <cellStyle name="Heading 1 9" xfId="1224" xr:uid="{24E217FE-24B6-475E-B1E4-FD8881947C34}"/>
    <cellStyle name="Heading 11 Bold" xfId="2069" xr:uid="{20350D41-8816-4663-9EA9-AD4A15522BC1}"/>
    <cellStyle name="Heading 2" xfId="3" builtinId="17"/>
    <cellStyle name="Heading 2 10" xfId="1225" xr:uid="{7E8BB621-91A1-4E98-9395-1B0C96D00C16}"/>
    <cellStyle name="Heading 2 11" xfId="1226" xr:uid="{87BCF595-2375-4FBC-A9F9-EC8A780FA215}"/>
    <cellStyle name="Heading 2 12" xfId="1227" xr:uid="{C0683266-6C3E-4CD8-B11B-0D00DE4520A6}"/>
    <cellStyle name="Heading 2 13" xfId="1228" xr:uid="{E430B21E-37E1-402E-959F-086DAC79DFF2}"/>
    <cellStyle name="Heading 2 14" xfId="1229" xr:uid="{0E49FB15-536A-4172-8B84-B4DFF2E8F884}"/>
    <cellStyle name="Heading 2 15" xfId="1230" xr:uid="{43C07387-8883-41AF-9909-A6910638B4CD}"/>
    <cellStyle name="Heading 2 16" xfId="1231" xr:uid="{D200C519-4344-400C-B0B6-81E9729B7ECF}"/>
    <cellStyle name="Heading 2 17" xfId="1232" xr:uid="{129B7060-3C82-4208-AC73-F3C7C4412579}"/>
    <cellStyle name="Heading 2 18" xfId="1233" xr:uid="{6352FC9D-CC92-494D-BC1C-126E09291A56}"/>
    <cellStyle name="Heading 2 19" xfId="1234" xr:uid="{B31054B2-44F9-4C2B-992D-496574AEEFDF}"/>
    <cellStyle name="Heading 2 2" xfId="1235" xr:uid="{35549E8C-88CF-4972-8070-4C0557786980}"/>
    <cellStyle name="Heading 2 20" xfId="1236" xr:uid="{7394F84E-A4DB-4F5B-905F-C50CD7481423}"/>
    <cellStyle name="Heading 2 21" xfId="1237" xr:uid="{9AD9E36E-F76F-42BA-9355-7B118A67C8A0}"/>
    <cellStyle name="Heading 2 22" xfId="1238" xr:uid="{9AFC19A7-90EE-4439-BDE9-8CB4A7CBA08A}"/>
    <cellStyle name="Heading 2 23" xfId="1239" xr:uid="{7A858BAA-358B-4309-BAC1-627714BA0831}"/>
    <cellStyle name="Heading 2 24" xfId="1240" xr:uid="{77E4CC74-0308-4044-ACEA-DB10481CA4E3}"/>
    <cellStyle name="Heading 2 25" xfId="1241" xr:uid="{B4B55AEB-15BE-48D5-8878-4CF92F1595BC}"/>
    <cellStyle name="Heading 2 26" xfId="1242" xr:uid="{C07CB46A-8F4E-4D33-8F27-4D5C14F3B4D1}"/>
    <cellStyle name="Heading 2 27" xfId="1243" xr:uid="{05778840-B708-40FA-AACF-F8DA52B2EC7F}"/>
    <cellStyle name="Heading 2 28" xfId="1244" xr:uid="{C8FE0D76-189A-406B-BE4B-C3BBA2ED1297}"/>
    <cellStyle name="Heading 2 29" xfId="1245" xr:uid="{544C0F51-866E-4F84-AA1C-B7093FF1838B}"/>
    <cellStyle name="Heading 2 3" xfId="1246" xr:uid="{874CB5C2-3F52-4086-8A53-5B5BECFFC009}"/>
    <cellStyle name="Heading 2 30" xfId="1247" xr:uid="{1EA48B05-7458-4271-9AE7-BEB94E5EC136}"/>
    <cellStyle name="Heading 2 31" xfId="1248" xr:uid="{51E623F6-DDD4-407A-94DC-95677D8EAA96}"/>
    <cellStyle name="Heading 2 32" xfId="1249" xr:uid="{7B478BDC-A46C-4015-8CCF-9C741767FD16}"/>
    <cellStyle name="Heading 2 33" xfId="1250" xr:uid="{AD837798-CBCE-4AD1-9594-D664164A1E06}"/>
    <cellStyle name="Heading 2 34" xfId="1251" xr:uid="{539527F7-6101-40A4-81F9-8E45F8A6C0FE}"/>
    <cellStyle name="Heading 2 35" xfId="1252" xr:uid="{9AA8FCDA-B580-4F6B-A0A3-F8173DA6C36C}"/>
    <cellStyle name="Heading 2 36" xfId="1253" xr:uid="{22F53C68-D188-4DFD-ABC8-116023A06374}"/>
    <cellStyle name="Heading 2 37" xfId="1254" xr:uid="{0353F6D1-9ECD-46CF-A0E5-B3E125B9AB03}"/>
    <cellStyle name="Heading 2 4" xfId="1255" xr:uid="{EC7EC3A5-29BC-4C87-93CB-06F5BB2B85EE}"/>
    <cellStyle name="Heading 2 5" xfId="1256" xr:uid="{735A2542-B636-4D9C-89D6-FC2E2E5F5EA8}"/>
    <cellStyle name="Heading 2 6" xfId="1257" xr:uid="{3922087B-CA03-4B4B-A481-616C69531645}"/>
    <cellStyle name="Heading 2 7" xfId="1258" xr:uid="{BB042C9E-18C3-4F11-806E-5D1FD2A49ABC}"/>
    <cellStyle name="Heading 2 8" xfId="1259" xr:uid="{A1D1BCC5-32F0-45B8-BBE0-21A02D00C414}"/>
    <cellStyle name="Heading 2 9" xfId="1260" xr:uid="{A4DFD0D8-883B-42CC-A6CF-699727A9E8B5}"/>
    <cellStyle name="Heading 3 10" xfId="1261" xr:uid="{A90B9F53-A927-4081-9706-EB5FCA7FB677}"/>
    <cellStyle name="Heading 3 11" xfId="1262" xr:uid="{6CBD5330-E7B4-4EB4-B0E9-008A485BD70D}"/>
    <cellStyle name="Heading 3 12" xfId="1263" xr:uid="{D862A87F-2920-4E99-BDA6-C0907BC83C9A}"/>
    <cellStyle name="Heading 3 13" xfId="1264" xr:uid="{2C2613C2-981C-4429-9F57-721C7D8D17F2}"/>
    <cellStyle name="Heading 3 14" xfId="1265" xr:uid="{C256739A-2BCC-48A9-AC06-4B12B70CEDB0}"/>
    <cellStyle name="Heading 3 15" xfId="1266" xr:uid="{CBBDC2E3-3725-47E2-ABE9-50F65B8BA926}"/>
    <cellStyle name="Heading 3 16" xfId="1267" xr:uid="{E82B13C6-0BF2-455F-BC97-3DB9A77FC315}"/>
    <cellStyle name="Heading 3 17" xfId="1268" xr:uid="{86986427-9279-49A0-BCAD-6C2EEF7C6708}"/>
    <cellStyle name="Heading 3 18" xfId="1269" xr:uid="{03BD9EB4-1B16-403E-9F3B-3EC8B06140BB}"/>
    <cellStyle name="Heading 3 19" xfId="1270" xr:uid="{84BA3386-D3A5-44E1-BF10-D255BACBE199}"/>
    <cellStyle name="Heading 3 2" xfId="1271" xr:uid="{4EE57F1A-3E80-427F-819B-29E31DEFF6AF}"/>
    <cellStyle name="Heading 3 20" xfId="1272" xr:uid="{B48212F0-8C89-4F1C-9A56-62358BE5000A}"/>
    <cellStyle name="Heading 3 21" xfId="1273" xr:uid="{34C36E6D-CEE6-4132-90A9-F76426117F50}"/>
    <cellStyle name="Heading 3 22" xfId="1274" xr:uid="{DFB4B094-0CB5-46EC-9664-DF7020B24DA8}"/>
    <cellStyle name="Heading 3 23" xfId="1275" xr:uid="{8A8A4D44-B9DD-4413-B82A-B73A7AE8DBC7}"/>
    <cellStyle name="Heading 3 24" xfId="1276" xr:uid="{B38584FC-0044-4AD2-977A-D95110F8AEF6}"/>
    <cellStyle name="Heading 3 25" xfId="1277" xr:uid="{49130A16-5148-48FB-9918-8E9EB2B457C6}"/>
    <cellStyle name="Heading 3 26" xfId="1278" xr:uid="{8AA29E77-A651-4998-AF0E-E6F521B00360}"/>
    <cellStyle name="Heading 3 27" xfId="1279" xr:uid="{1F707F1D-677D-4AC1-A149-448B35A34D2C}"/>
    <cellStyle name="Heading 3 28" xfId="1280" xr:uid="{4699AC56-1A2A-4862-964B-1968DCCDB875}"/>
    <cellStyle name="Heading 3 29" xfId="1281" xr:uid="{0BF7A0C1-9F48-4E92-B467-72C3986443A2}"/>
    <cellStyle name="Heading 3 3" xfId="1282" xr:uid="{0E45FD7A-B72D-4005-9713-EB63E00CF2FC}"/>
    <cellStyle name="Heading 3 30" xfId="1283" xr:uid="{B0BD15A3-B0B3-4085-B304-62DA58E82119}"/>
    <cellStyle name="Heading 3 31" xfId="1284" xr:uid="{65335332-F703-4F1F-B88E-CDD07542063D}"/>
    <cellStyle name="Heading 3 32" xfId="1285" xr:uid="{A5272B7E-1AA2-4E9A-8F92-DE80DD623610}"/>
    <cellStyle name="Heading 3 33" xfId="1286" xr:uid="{093CFE1C-23D6-43CE-83E0-73A3101B19CA}"/>
    <cellStyle name="Heading 3 34" xfId="1287" xr:uid="{9264ED08-A5B5-45CB-B7E0-8A1CB0F757A4}"/>
    <cellStyle name="Heading 3 35" xfId="1288" xr:uid="{D2423A50-746B-4BAC-A881-82DE9995B99F}"/>
    <cellStyle name="Heading 3 36" xfId="1289" xr:uid="{D138ADD6-ECFC-41D5-9EAF-12A548123608}"/>
    <cellStyle name="Heading 3 37" xfId="1290" xr:uid="{9DAD3BD2-0DF0-43E2-9BEE-98718D8A8E4E}"/>
    <cellStyle name="Heading 3 4" xfId="1291" xr:uid="{71DB7CDD-586B-49DD-ABEC-EF3A86952AC0}"/>
    <cellStyle name="Heading 3 5" xfId="1292" xr:uid="{99862A25-FBA9-4243-8C16-B65D0587C8C7}"/>
    <cellStyle name="Heading 3 6" xfId="1293" xr:uid="{B9337B39-C91E-423F-99B8-549CFABED43B}"/>
    <cellStyle name="Heading 3 7" xfId="1294" xr:uid="{DE975D22-9D8A-4A38-BB98-4DAB6C77B3C7}"/>
    <cellStyle name="Heading 3 8" xfId="1295" xr:uid="{396C1901-9150-4F17-858A-5FA94AA0532F}"/>
    <cellStyle name="Heading 3 9" xfId="1296" xr:uid="{1B4904C7-A4A1-4B90-8B5D-406EA770323D}"/>
    <cellStyle name="Heading 4 10" xfId="1297" xr:uid="{AD01D404-F7A1-4DFE-8185-912BAE72F79E}"/>
    <cellStyle name="Heading 4 11" xfId="1298" xr:uid="{D891F47E-AA93-4C14-A52B-50188C76E5BB}"/>
    <cellStyle name="Heading 4 12" xfId="1299" xr:uid="{D3813FC1-A436-4534-AFB5-D29E24BC4C5C}"/>
    <cellStyle name="Heading 4 13" xfId="1300" xr:uid="{21BB250C-DE23-4826-888A-68A4A560EBC4}"/>
    <cellStyle name="Heading 4 14" xfId="1301" xr:uid="{96EDC2F9-F8BA-4B7D-B67D-F04C4FC4F15F}"/>
    <cellStyle name="Heading 4 15" xfId="1302" xr:uid="{EE232F3F-AED8-4039-80E3-1E371575565C}"/>
    <cellStyle name="Heading 4 16" xfId="1303" xr:uid="{CF17E81F-C6EB-4D38-BBB9-D2567F84FFA8}"/>
    <cellStyle name="Heading 4 17" xfId="1304" xr:uid="{811AA915-F04E-417C-ABA4-B8E0102CEF24}"/>
    <cellStyle name="Heading 4 18" xfId="1305" xr:uid="{A92817FD-5E8D-4735-8107-797089D2E63D}"/>
    <cellStyle name="Heading 4 19" xfId="1306" xr:uid="{883EEA25-C1FE-4C34-A015-FE28C4951833}"/>
    <cellStyle name="Heading 4 2" xfId="1307" xr:uid="{2F6A19F9-9210-4057-8104-14BED4FA15F5}"/>
    <cellStyle name="Heading 4 20" xfId="1308" xr:uid="{6CEC6BF0-DEC9-4EEA-AE7F-D30A7CA4FF3E}"/>
    <cellStyle name="Heading 4 21" xfId="1309" xr:uid="{53A48E74-BE04-457F-911C-79496038B659}"/>
    <cellStyle name="Heading 4 22" xfId="1310" xr:uid="{7BF301CB-B47A-412E-A7DE-DA2FED4005B4}"/>
    <cellStyle name="Heading 4 23" xfId="1311" xr:uid="{96C37295-B33A-49EA-9FB6-DBC617CF70AA}"/>
    <cellStyle name="Heading 4 24" xfId="1312" xr:uid="{78C8CD4C-4BE6-4E2E-BF70-002FC72EF78F}"/>
    <cellStyle name="Heading 4 25" xfId="1313" xr:uid="{84E9C049-3408-4BA2-A4BA-3E8CF5858967}"/>
    <cellStyle name="Heading 4 26" xfId="1314" xr:uid="{0A07C00A-DC60-43BC-B5C3-2D1103126764}"/>
    <cellStyle name="Heading 4 27" xfId="1315" xr:uid="{C1026715-E6BC-4398-9859-01EB41829B92}"/>
    <cellStyle name="Heading 4 28" xfId="1316" xr:uid="{07CCF7B3-A9D3-4655-B516-CF8F4CDA0579}"/>
    <cellStyle name="Heading 4 29" xfId="1317" xr:uid="{933C27CA-0715-4D6F-81A6-933B0CFCD925}"/>
    <cellStyle name="Heading 4 3" xfId="1318" xr:uid="{131F622E-B519-47EE-AD5B-10985A37C9AD}"/>
    <cellStyle name="Heading 4 30" xfId="1319" xr:uid="{961784CB-BD23-46D8-AA7F-2455DD405FEB}"/>
    <cellStyle name="Heading 4 31" xfId="1320" xr:uid="{4C40E254-420C-4F79-9C3D-9D5C18020955}"/>
    <cellStyle name="Heading 4 32" xfId="1321" xr:uid="{6B1A9A7A-0074-414E-A635-7F5E6C899ABD}"/>
    <cellStyle name="Heading 4 33" xfId="1322" xr:uid="{A086B882-3DE9-448D-8A2E-2CC28916CF7D}"/>
    <cellStyle name="Heading 4 34" xfId="1323" xr:uid="{F6F4167B-D5B5-4C71-BCE9-85BC38EE4394}"/>
    <cellStyle name="Heading 4 35" xfId="1324" xr:uid="{8D65D8A9-3EA0-47AE-BA51-054745C1500F}"/>
    <cellStyle name="Heading 4 36" xfId="1325" xr:uid="{9D64C045-A6DD-4C2B-957A-8A655B697529}"/>
    <cellStyle name="Heading 4 37" xfId="1326" xr:uid="{0B160433-8B9D-4524-83FF-C001DD41F5E1}"/>
    <cellStyle name="Heading 4 4" xfId="1327" xr:uid="{7488DDB1-0904-44D3-8343-52255B531152}"/>
    <cellStyle name="Heading 4 5" xfId="1328" xr:uid="{B44A4A0B-F508-4871-AD0A-DB8BEDAED5BE}"/>
    <cellStyle name="Heading 4 6" xfId="1329" xr:uid="{17C360B0-E451-46C3-81BE-DA0D2C8F7E34}"/>
    <cellStyle name="Heading 4 7" xfId="1330" xr:uid="{82631B44-6B59-4336-A769-6B936393DDFE}"/>
    <cellStyle name="Heading 4 8" xfId="1331" xr:uid="{CE207630-C076-427F-9F50-A1F3966BC0F2}"/>
    <cellStyle name="Heading 4 9" xfId="1332" xr:uid="{DF1DBC46-8546-4249-9B4B-6258D1AFA390}"/>
    <cellStyle name="HPproduct" xfId="2070" xr:uid="{97B387ED-957C-4B66-8BBB-0FB9E1397288}"/>
    <cellStyle name="Hyperlink" xfId="1" builtinId="8"/>
    <cellStyle name="Hyperlink Text" xfId="2071" xr:uid="{A89A8F08-ACB5-446B-8F57-3E57BAD03701}"/>
    <cellStyle name="I_#_0dp" xfId="7" xr:uid="{F353FD37-73C3-4916-B0E4-4EC5D507F241}"/>
    <cellStyle name="I_#_0dp_FINAL DRAFT" xfId="2406" xr:uid="{970830C7-C84E-4A0D-9326-154FD28BE25E}"/>
    <cellStyle name="I_#_0dp_Input-Gen" xfId="2072" xr:uid="{F26A219A-5DB4-4D9E-B958-73D3B4939C24}"/>
    <cellStyle name="I_#_0dp_PIP2 EM Template + BCC Notes" xfId="2407" xr:uid="{0BD937DF-D505-4679-B3C1-0891C84A98D4}"/>
    <cellStyle name="I_#_0dp_WICT Operating Cost 20080820" xfId="2073" xr:uid="{396C4F16-8365-4348-8052-E9CDFCAB6D83}"/>
    <cellStyle name="I_#_4dp" xfId="2074" xr:uid="{46A484AC-C666-4DC5-9A9D-1A6B2F7F79FB}"/>
    <cellStyle name="I_#_4dp_WICT Operating Cost 20080820" xfId="2075" xr:uid="{43F90149-2BB2-4B3A-942C-2F9D51E52A44}"/>
    <cellStyle name="I_%_2dp" xfId="2076" xr:uid="{FC14B58D-C48B-49D8-820C-9E1F7061E521}"/>
    <cellStyle name="I_%_2dp_WICT Operating Cost 20080820" xfId="2077" xr:uid="{90183C26-1BBD-413A-A4B7-BD704875D279}"/>
    <cellStyle name="I_Comment" xfId="2078" xr:uid="{F4D94C1A-64F0-42B3-B081-A8140B2C2F87}"/>
    <cellStyle name="I_Comment_WICT Operating Cost 20080820" xfId="2079" xr:uid="{A542920B-DA90-4A2B-AECA-8AA232C922E8}"/>
    <cellStyle name="I_Date" xfId="2080" xr:uid="{DFB7F8F1-C4EC-493D-871A-828E266B054B}"/>
    <cellStyle name="I_Date_WICT Operating Cost 20080820" xfId="2081" xr:uid="{52BB6817-1284-493B-A380-DDCC9DC38DC1}"/>
    <cellStyle name="I_Text" xfId="2082" xr:uid="{C126F849-7A16-43EE-842B-29761A5D328B}"/>
    <cellStyle name="I_Text_WICT Operating Cost 20080820" xfId="2083" xr:uid="{EC99433A-8784-468F-B0CF-606F77D71163}"/>
    <cellStyle name="Input [yellow]" xfId="2084" xr:uid="{F7C4747D-D6D0-448F-8475-18B6762E8532}"/>
    <cellStyle name="Input 10" xfId="1333" xr:uid="{D00BAEB3-0A5B-4A1B-8A19-B5DA7C34C213}"/>
    <cellStyle name="Input 11" xfId="1334" xr:uid="{FBE1AD82-B2F7-4748-887D-10C50932898A}"/>
    <cellStyle name="Input 12" xfId="1335" xr:uid="{B0304680-0771-4367-833D-5126D30D4224}"/>
    <cellStyle name="Input 13" xfId="1336" xr:uid="{DFAF3ED1-1AA1-41D6-ABB0-A53A7BB80D55}"/>
    <cellStyle name="Input 14" xfId="1337" xr:uid="{99462108-9BAE-46ED-A10A-F76A4CE31E81}"/>
    <cellStyle name="Input 15" xfId="1338" xr:uid="{11F60616-5974-4B23-92E9-660B894A5F04}"/>
    <cellStyle name="Input 16" xfId="1339" xr:uid="{9E06647B-D37B-481B-8824-807A592A787C}"/>
    <cellStyle name="Input 17" xfId="1340" xr:uid="{9D3E0E38-5DBA-4C38-B73F-6C410456E241}"/>
    <cellStyle name="Input 18" xfId="1341" xr:uid="{C4B9A633-A141-47B0-9126-22503EDEDB3C}"/>
    <cellStyle name="Input 19" xfId="1342" xr:uid="{751379F9-C0EB-4B54-9BEB-D0799CAC94F2}"/>
    <cellStyle name="Input 2" xfId="1343" xr:uid="{57224437-401F-4E17-B80F-09C6CDE8CCA5}"/>
    <cellStyle name="Input 20" xfId="1344" xr:uid="{D59D4B2A-495D-4378-9218-F7F830D04CB9}"/>
    <cellStyle name="Input 21" xfId="1345" xr:uid="{BB672276-81E4-405B-AFF1-BD703129C6A9}"/>
    <cellStyle name="Input 22" xfId="1346" xr:uid="{AFFEBA35-D85C-4507-B722-E6469F06F4A6}"/>
    <cellStyle name="Input 23" xfId="1347" xr:uid="{42F82639-330E-424D-A2E2-5F98D4A68E99}"/>
    <cellStyle name="Input 24" xfId="1348" xr:uid="{5A1B81E8-D05A-4E4F-9BE7-7C36422AF5A6}"/>
    <cellStyle name="Input 25" xfId="1349" xr:uid="{8816E7D5-C5C7-4D1E-95BF-C156D2CCAD8B}"/>
    <cellStyle name="Input 26" xfId="1350" xr:uid="{C3BA333D-B68D-444D-9428-051812EC934C}"/>
    <cellStyle name="Input 27" xfId="1351" xr:uid="{510FF599-8D5C-4ADF-99F9-A35A09DD3384}"/>
    <cellStyle name="Input 28" xfId="1352" xr:uid="{CD870C79-3B87-49A5-B9C9-F188059011D9}"/>
    <cellStyle name="Input 29" xfId="1353" xr:uid="{3D646848-6DD1-4949-AF08-C8D042E69A11}"/>
    <cellStyle name="Input 3" xfId="1354" xr:uid="{EA295D08-CE7E-4025-81FB-814A1379BC3B}"/>
    <cellStyle name="Input 30" xfId="1355" xr:uid="{FED5F7DE-C350-4250-A27D-0149C5D8B661}"/>
    <cellStyle name="Input 31" xfId="1356" xr:uid="{81517013-B565-46F9-98A3-CF8102379CFB}"/>
    <cellStyle name="Input 32" xfId="1357" xr:uid="{867B7246-5699-4C49-A88B-B36688D3F364}"/>
    <cellStyle name="Input 33" xfId="1358" xr:uid="{9D8C078F-3C4C-4470-8882-71998AA7441B}"/>
    <cellStyle name="Input 34" xfId="1359" xr:uid="{9ED2D093-BDC7-478C-A522-C5E6C3506079}"/>
    <cellStyle name="Input 35" xfId="1360" xr:uid="{9702C487-4941-4663-BEE7-41DE1E493CEE}"/>
    <cellStyle name="Input 36" xfId="1361" xr:uid="{7E70C324-F13A-4E2F-AD4D-E7767FB39418}"/>
    <cellStyle name="Input 37" xfId="1362" xr:uid="{CA0017D1-44D0-40D7-B0AD-C3A391640202}"/>
    <cellStyle name="Input 4" xfId="1363" xr:uid="{33A32ADF-A1BD-4C59-8C9C-357535149754}"/>
    <cellStyle name="Input 5" xfId="1364" xr:uid="{B5A14CFE-21D2-443A-9FD3-EDFB46250096}"/>
    <cellStyle name="Input 6" xfId="1365" xr:uid="{5C0697B8-0DAD-4B78-9503-F63002EFA53D}"/>
    <cellStyle name="Input 7" xfId="1366" xr:uid="{8575EE3C-69BF-4712-A7EC-4D97D54315E4}"/>
    <cellStyle name="Input 8" xfId="1367" xr:uid="{0062E6B6-4708-44CD-94AA-E379A14B372F}"/>
    <cellStyle name="Input 9" xfId="1368" xr:uid="{C66EE78D-64EA-49BB-98E1-89A4F61744A9}"/>
    <cellStyle name="Input Currency.1" xfId="2085" xr:uid="{2A9730DF-0B6B-406A-B453-98302A43587E}"/>
    <cellStyle name="Input percent" xfId="2086" xr:uid="{879B8DD4-050F-4C4D-9227-BF7BE317C63F}"/>
    <cellStyle name="Legend" xfId="2087" xr:uid="{E5A6D443-462F-43AB-91F9-6334C2E1FE04}"/>
    <cellStyle name="Link Currency (0)" xfId="2088" xr:uid="{E23DB410-D653-4EE8-B679-314026FD2EF3}"/>
    <cellStyle name="Link Currency (0) 10" xfId="2089" xr:uid="{B312058F-592F-4A40-B34C-4D25EA9A5700}"/>
    <cellStyle name="Link Currency (0) 11" xfId="2090" xr:uid="{6DB6C8BE-9A17-4161-9C92-01BB2415C4BB}"/>
    <cellStyle name="Link Currency (0) 2" xfId="2091" xr:uid="{D6AD681B-BC6C-410C-AE3D-96C4E1C085FF}"/>
    <cellStyle name="Link Currency (0) 2 2" xfId="2498" xr:uid="{41F2750B-1843-4281-9FFF-DAFF7F218A8A}"/>
    <cellStyle name="Link Currency (0) 3" xfId="2092" xr:uid="{6D102E57-6EDA-4561-8CCC-3B2C26008A6E}"/>
    <cellStyle name="Link Currency (0) 3 2" xfId="2499" xr:uid="{A2830340-8C1F-45AF-B1A0-C45AAAF5D5F9}"/>
    <cellStyle name="Link Currency (0) 4" xfId="2093" xr:uid="{2E7D593C-A3D9-4598-9CCC-E3894C704AB6}"/>
    <cellStyle name="Link Currency (0) 4 2" xfId="2500" xr:uid="{E737CB61-9080-4674-8B0F-2D3B3F4E9FBA}"/>
    <cellStyle name="Link Currency (0) 5" xfId="2094" xr:uid="{04D564F1-8220-4D99-8B3C-711CD63C9223}"/>
    <cellStyle name="Link Currency (0) 5 2" xfId="2501" xr:uid="{BD069F4C-A676-4349-BD93-4292D7E312D3}"/>
    <cellStyle name="Link Currency (0) 6" xfId="2095" xr:uid="{4A765386-3352-4CE8-8F2F-E2F11892AB19}"/>
    <cellStyle name="Link Currency (0) 7" xfId="2096" xr:uid="{5F6FE3CD-E2A6-489B-A093-7EFBDDA95DAD}"/>
    <cellStyle name="Link Currency (0) 8" xfId="2097" xr:uid="{35A6A077-3AEA-4897-B9FD-BDCEF9136851}"/>
    <cellStyle name="Link Currency (0) 9" xfId="2098" xr:uid="{E59D204E-3EF6-4AD6-89E7-FDDBA73EF0FD}"/>
    <cellStyle name="Link Currency (2)" xfId="2099" xr:uid="{8B499B50-21CF-4FFA-807A-ED9EC29920EC}"/>
    <cellStyle name="Link Currency (2) 10" xfId="2100" xr:uid="{9039A8D2-A24B-4224-8A2C-FF2AB15D541B}"/>
    <cellStyle name="Link Currency (2) 11" xfId="2101" xr:uid="{CB226014-9C88-4051-AB3E-0D13739092DB}"/>
    <cellStyle name="Link Currency (2) 2" xfId="2102" xr:uid="{3723C64F-859B-4F3E-A85E-DA363BF3D108}"/>
    <cellStyle name="Link Currency (2) 2 2" xfId="2502" xr:uid="{74F87DC6-B366-47A2-A912-B176F3A8DA24}"/>
    <cellStyle name="Link Currency (2) 3" xfId="2103" xr:uid="{A84C9C1C-91A1-4466-894D-18DC66B8BD09}"/>
    <cellStyle name="Link Currency (2) 3 2" xfId="2503" xr:uid="{2D7A84F8-6C56-416A-B94A-DD1CD1002795}"/>
    <cellStyle name="Link Currency (2) 4" xfId="2104" xr:uid="{6BDEC272-D17E-4202-8D54-48ABC66C0EF6}"/>
    <cellStyle name="Link Currency (2) 4 2" xfId="2504" xr:uid="{04D3ADFA-612A-4F5A-B7A0-B6FCC1D45A91}"/>
    <cellStyle name="Link Currency (2) 5" xfId="2105" xr:uid="{CD708592-536B-4B6B-B05E-E0F5A09E99F0}"/>
    <cellStyle name="Link Currency (2) 5 2" xfId="2505" xr:uid="{EC31120F-C943-4045-B0D8-115126A0A254}"/>
    <cellStyle name="Link Currency (2) 6" xfId="2106" xr:uid="{97F4AC51-79D8-4A26-BA1A-A4EDAEAF3349}"/>
    <cellStyle name="Link Currency (2) 7" xfId="2107" xr:uid="{91CA9746-976C-4BBE-93EC-3DA6AF357F48}"/>
    <cellStyle name="Link Currency (2) 7 2" xfId="4815" xr:uid="{50CAE85F-0175-4BF8-A305-C78AD269D1AA}"/>
    <cellStyle name="Link Currency (2) 8" xfId="2108" xr:uid="{E21B72DF-A13C-4961-9440-56F621FC5ABD}"/>
    <cellStyle name="Link Currency (2) 8 2" xfId="4816" xr:uid="{10D6C316-BB7C-4155-A9E9-B951445FEC92}"/>
    <cellStyle name="Link Currency (2) 9" xfId="2109" xr:uid="{69919FA6-ED9F-4099-A865-D86032A0D6CB}"/>
    <cellStyle name="Link Currency (2) 9 2" xfId="4817" xr:uid="{F6425E62-C0C4-4E55-8690-03825B86E25A}"/>
    <cellStyle name="Link Units (0)" xfId="2110" xr:uid="{A101EC73-76FD-46E1-AF95-F1DB157F014E}"/>
    <cellStyle name="Link Units (0) 10" xfId="2111" xr:uid="{93D1A40A-0243-4752-B4F4-2807F17D014C}"/>
    <cellStyle name="Link Units (0) 10 2" xfId="4818" xr:uid="{828880FA-0F20-4AA3-8FD0-0B6E48CA3E98}"/>
    <cellStyle name="Link Units (0) 11" xfId="2112" xr:uid="{37585BFB-788E-4327-9857-8A087C60582A}"/>
    <cellStyle name="Link Units (0) 11 2" xfId="4819" xr:uid="{C345182E-6B79-4A5A-B500-9CC8031DE802}"/>
    <cellStyle name="Link Units (0) 12" xfId="4820" xr:uid="{112689EE-CD19-4178-AD86-AF6E3BFC5768}"/>
    <cellStyle name="Link Units (0) 2" xfId="2113" xr:uid="{425938D3-7260-4EC7-80E6-DA635BE64997}"/>
    <cellStyle name="Link Units (0) 2 2" xfId="2506" xr:uid="{891C7950-894F-4C4E-8BE2-1FB57C439D52}"/>
    <cellStyle name="Link Units (0) 2 2 2" xfId="4821" xr:uid="{FF697539-7EA3-4CCF-ACF6-10F9B3F66D35}"/>
    <cellStyle name="Link Units (0) 2 3" xfId="4822" xr:uid="{312EF9FB-30B5-472B-83C2-85F5A01B8908}"/>
    <cellStyle name="Link Units (0) 3" xfId="2114" xr:uid="{42D0770C-3E47-4330-B367-043C0FA0594A}"/>
    <cellStyle name="Link Units (0) 3 2" xfId="2507" xr:uid="{DEFBF811-24ED-48C1-A6B7-1B2487AF0625}"/>
    <cellStyle name="Link Units (0) 3 2 2" xfId="4823" xr:uid="{51093A20-0BFB-465D-BB72-58109CC7A519}"/>
    <cellStyle name="Link Units (0) 3 3" xfId="4824" xr:uid="{58AE2BEF-BA39-4354-BF3B-D6FB7BC0C685}"/>
    <cellStyle name="Link Units (0) 4" xfId="2115" xr:uid="{6B054B4F-1C9C-4FCC-831E-29F39F3CDE61}"/>
    <cellStyle name="Link Units (0) 4 2" xfId="2508" xr:uid="{DEBF6F9E-CCD4-414E-95C6-DF33E6855B2E}"/>
    <cellStyle name="Link Units (0) 4 2 2" xfId="4825" xr:uid="{95C8CE58-9AB4-45B8-9CFF-3789B0DF986E}"/>
    <cellStyle name="Link Units (0) 4 3" xfId="4826" xr:uid="{843C202E-DBC2-4BBA-AAB7-69D4CE692D4A}"/>
    <cellStyle name="Link Units (0) 5" xfId="2116" xr:uid="{B98CA9D8-7A78-4E3C-B14B-0E3BA96FDDB6}"/>
    <cellStyle name="Link Units (0) 5 2" xfId="2509" xr:uid="{3E7A89CF-A355-4DA5-8C96-391AC6CC6D0E}"/>
    <cellStyle name="Link Units (0) 5 2 2" xfId="4827" xr:uid="{384787F5-3E4D-4837-8533-ACB74E0D435D}"/>
    <cellStyle name="Link Units (0) 5 3" xfId="4828" xr:uid="{9771FA57-BBFC-4118-B97F-93A7A0B45F60}"/>
    <cellStyle name="Link Units (0) 6" xfId="2117" xr:uid="{C7350CE1-3CFA-45AE-88E3-95FACE63BEFE}"/>
    <cellStyle name="Link Units (0) 6 2" xfId="4829" xr:uid="{37239AE3-5AD4-4BC9-9A48-2F6A7FBD8F6C}"/>
    <cellStyle name="Link Units (0) 7" xfId="2118" xr:uid="{07721A94-BE1D-4004-96DA-90E0502C3FEA}"/>
    <cellStyle name="Link Units (0) 7 2" xfId="4830" xr:uid="{C5097E8C-B738-40DA-B5AB-94A7A13AC0E3}"/>
    <cellStyle name="Link Units (0) 8" xfId="2119" xr:uid="{2D050B0B-872D-4845-AB32-385365DEF6D8}"/>
    <cellStyle name="Link Units (0) 8 2" xfId="4831" xr:uid="{160EFBCE-C49E-452C-BC1C-66B2E6E4FEF7}"/>
    <cellStyle name="Link Units (0) 9" xfId="2120" xr:uid="{BE6EC7F2-4722-4FE3-88F1-70624C1DD56C}"/>
    <cellStyle name="Link Units (0) 9 2" xfId="4832" xr:uid="{BBC910C1-F119-46AB-9F83-993418D1A049}"/>
    <cellStyle name="Link Units (1)" xfId="2121" xr:uid="{7BBA2783-74DF-4C8C-868A-5AB599AB3233}"/>
    <cellStyle name="Link Units (1) 10" xfId="2122" xr:uid="{F2016534-5342-4DB9-A03D-8EC14BB14900}"/>
    <cellStyle name="Link Units (1) 10 2" xfId="4833" xr:uid="{5A3A504B-2155-4BD1-B6A5-16E739F245FE}"/>
    <cellStyle name="Link Units (1) 11" xfId="2123" xr:uid="{4B8FAF58-4528-4A28-8FA1-64FC66F881D1}"/>
    <cellStyle name="Link Units (1) 11 2" xfId="4834" xr:uid="{9B3CB1A1-0B89-4DF1-A7A2-771CDA105C3E}"/>
    <cellStyle name="Link Units (1) 12" xfId="4835" xr:uid="{160847C9-AFC6-46BF-8BD6-CA7BA11AB159}"/>
    <cellStyle name="Link Units (1) 2" xfId="2124" xr:uid="{E7A00F46-05B0-4747-8D8E-24AD61DD8AD6}"/>
    <cellStyle name="Link Units (1) 2 2" xfId="4836" xr:uid="{98828DDB-F111-4C54-9936-0597557B9F86}"/>
    <cellStyle name="Link Units (1) 3" xfId="2125" xr:uid="{2DA3E505-A2BD-4E58-A808-C8C0740BEC8F}"/>
    <cellStyle name="Link Units (1) 3 2" xfId="4837" xr:uid="{02F75F98-BFA7-44DE-822A-87A01B582DBD}"/>
    <cellStyle name="Link Units (1) 4" xfId="2126" xr:uid="{01018F4D-C680-4F9B-8BA7-225DD51C7784}"/>
    <cellStyle name="Link Units (1) 4 2" xfId="4838" xr:uid="{03DBEE91-17BC-4086-9FB0-DD36A7579AF4}"/>
    <cellStyle name="Link Units (1) 5" xfId="2127" xr:uid="{373F37DE-E6E9-40B2-8AC9-A8378B8DD32D}"/>
    <cellStyle name="Link Units (1) 5 2" xfId="4839" xr:uid="{891ED532-B90F-4BEB-871E-ED122E2368E0}"/>
    <cellStyle name="Link Units (1) 6" xfId="2128" xr:uid="{4F210C19-C245-4DF9-9B47-E2B8896381A5}"/>
    <cellStyle name="Link Units (1) 6 2" xfId="4840" xr:uid="{69F596B1-2D6A-41B7-A771-AFFBB7F86E6F}"/>
    <cellStyle name="Link Units (1) 7" xfId="2129" xr:uid="{9A618258-CEC4-43C1-99ED-BB599E75339D}"/>
    <cellStyle name="Link Units (1) 7 2" xfId="4841" xr:uid="{05C261DB-34B7-4090-B218-B450B417EB0D}"/>
    <cellStyle name="Link Units (1) 8" xfId="2130" xr:uid="{DE7EE3E8-7324-43F6-977B-C5B779AA92BC}"/>
    <cellStyle name="Link Units (1) 8 2" xfId="4842" xr:uid="{9C8A54F1-2453-45F1-B84A-96F8668EFA9F}"/>
    <cellStyle name="Link Units (1) 9" xfId="2131" xr:uid="{61783D99-47B6-45C0-BAE4-ED2E532DBB55}"/>
    <cellStyle name="Link Units (1) 9 2" xfId="4843" xr:uid="{C998441C-F8B3-40BD-9C47-80446808CE27}"/>
    <cellStyle name="Link Units (2)" xfId="2132" xr:uid="{68DFC675-C2F4-42C0-96EC-6CFDA6E59B82}"/>
    <cellStyle name="Link Units (2) 10" xfId="2133" xr:uid="{BC1E21D0-C695-4985-B430-D8F72BF8FD13}"/>
    <cellStyle name="Link Units (2) 10 2" xfId="4844" xr:uid="{43A7FCAA-778B-4476-90D3-6CD6932C187D}"/>
    <cellStyle name="Link Units (2) 11" xfId="2134" xr:uid="{5E44ECE1-10F0-49BD-B160-433DC74D79B5}"/>
    <cellStyle name="Link Units (2) 11 2" xfId="4845" xr:uid="{E04EA1BB-DF06-40FE-ABAE-22B2D249746F}"/>
    <cellStyle name="Link Units (2) 12" xfId="4846" xr:uid="{D9623C47-62FF-4261-B005-288EAA1E5CCB}"/>
    <cellStyle name="Link Units (2) 2" xfId="2135" xr:uid="{666E9FFB-22BD-4E2F-8468-4B7063A0C32E}"/>
    <cellStyle name="Link Units (2) 2 2" xfId="2510" xr:uid="{20E5E811-FBA0-4F85-BBF0-4EB9CB129FFF}"/>
    <cellStyle name="Link Units (2) 2 2 2" xfId="4847" xr:uid="{313FFD03-E3F4-4583-A64F-6E735DC9FAE4}"/>
    <cellStyle name="Link Units (2) 2 3" xfId="4848" xr:uid="{C2694B14-7270-4BB0-8219-E2BAC474BD5B}"/>
    <cellStyle name="Link Units (2) 3" xfId="2136" xr:uid="{5CBB8F83-776B-4AA4-91F4-0AC46ACADBF8}"/>
    <cellStyle name="Link Units (2) 3 2" xfId="2511" xr:uid="{B3E99FD3-2198-4E4A-B727-DE6C0C460420}"/>
    <cellStyle name="Link Units (2) 3 2 2" xfId="4849" xr:uid="{CCE2AFD6-F66F-4642-B933-FB2B99D1853F}"/>
    <cellStyle name="Link Units (2) 3 3" xfId="4850" xr:uid="{B83B9F2A-F86A-46A8-8D12-275C8B2C5DCB}"/>
    <cellStyle name="Link Units (2) 4" xfId="2137" xr:uid="{E92C8C1B-A731-4DC4-A8ED-A548ACFEE332}"/>
    <cellStyle name="Link Units (2) 4 2" xfId="2512" xr:uid="{5F86CF6F-A9A3-431E-ACBC-94ACF6A015DD}"/>
    <cellStyle name="Link Units (2) 4 2 2" xfId="4851" xr:uid="{A522AECC-C4A0-46A7-B721-80B34179B1CE}"/>
    <cellStyle name="Link Units (2) 4 3" xfId="4852" xr:uid="{CE597951-FDC7-49BB-A7F1-CAE4B4DF3FDD}"/>
    <cellStyle name="Link Units (2) 5" xfId="2138" xr:uid="{5CA303B4-D90D-46BE-A039-854277EE9082}"/>
    <cellStyle name="Link Units (2) 5 2" xfId="2513" xr:uid="{BFC0510F-2A34-4257-B0A4-9CB3520A250A}"/>
    <cellStyle name="Link Units (2) 5 2 2" xfId="4853" xr:uid="{CA6AF9EC-3B90-40AF-BF5C-68297A34DCED}"/>
    <cellStyle name="Link Units (2) 5 3" xfId="4854" xr:uid="{447D5BEC-637F-46D1-A739-B5730A584D70}"/>
    <cellStyle name="Link Units (2) 6" xfId="2139" xr:uid="{E5237F40-BE14-467E-A496-A0F8E49F3126}"/>
    <cellStyle name="Link Units (2) 6 2" xfId="4855" xr:uid="{0731F499-1E44-4C56-B557-9D7A436A800C}"/>
    <cellStyle name="Link Units (2) 7" xfId="2140" xr:uid="{3CF5D631-7CA7-4332-92B5-4F80806834D1}"/>
    <cellStyle name="Link Units (2) 7 2" xfId="4856" xr:uid="{DFB8F1A7-9C4F-4075-8AAE-CFEAA4442D52}"/>
    <cellStyle name="Link Units (2) 8" xfId="2141" xr:uid="{83112EFC-C052-422A-B838-3D9803ABB75A}"/>
    <cellStyle name="Link Units (2) 8 2" xfId="4857" xr:uid="{55F4398C-5467-415E-ABC3-050BCC179668}"/>
    <cellStyle name="Link Units (2) 8 3" xfId="4858" xr:uid="{04AF3EF8-ABF7-482C-AFD5-B9B1B6FB13C1}"/>
    <cellStyle name="Link Units (2) 9" xfId="2142" xr:uid="{1CF23AAD-8878-4673-A2A9-B606834FAD8D}"/>
    <cellStyle name="Link Units (2) 9 2" xfId="4859" xr:uid="{E7CAB0A9-C7C0-4BF3-9647-7D24816CDA82}"/>
    <cellStyle name="Link Units (2) 9 3" xfId="4860" xr:uid="{9E288533-9063-43D2-AFBC-EFD40DF47754}"/>
    <cellStyle name="Linked" xfId="2143" xr:uid="{7FEF978B-5C6A-4E76-BE40-D99119C68441}"/>
    <cellStyle name="Linked 2" xfId="4861" xr:uid="{7086145F-8BC7-4403-87F3-0685834041DF}"/>
    <cellStyle name="Linked 3" xfId="4862" xr:uid="{FF81B002-AB0E-474B-9D27-3A54E9A0F9E2}"/>
    <cellStyle name="Linked Cell 10" xfId="1369" xr:uid="{8EE52D4D-69AB-4625-B469-5E6B51F3F495}"/>
    <cellStyle name="Linked Cell 10 2" xfId="4863" xr:uid="{D44B181F-D58F-4235-891B-C7F10AD7A0EF}"/>
    <cellStyle name="Linked Cell 10 3" xfId="4864" xr:uid="{86376330-FE24-420F-9F01-4ECAC569AD83}"/>
    <cellStyle name="Linked Cell 11" xfId="1370" xr:uid="{374E37E6-77FD-484A-BAF7-AA5632F7B0AD}"/>
    <cellStyle name="Linked Cell 11 2" xfId="4865" xr:uid="{DA251545-77A3-47C9-8C44-7379ED4B9E0A}"/>
    <cellStyle name="Linked Cell 11 3" xfId="4866" xr:uid="{13971EDB-CC65-4604-B8CD-B3D05587AAFA}"/>
    <cellStyle name="Linked Cell 12" xfId="1371" xr:uid="{D0453F88-0089-4370-B257-0BBBAD4F8370}"/>
    <cellStyle name="Linked Cell 12 2" xfId="4867" xr:uid="{C986AB00-A5BE-4995-9DED-CED9E35B8A44}"/>
    <cellStyle name="Linked Cell 12 3" xfId="4868" xr:uid="{F01852EE-B1D1-41DD-9019-99FC4C8CFBE4}"/>
    <cellStyle name="Linked Cell 13" xfId="1372" xr:uid="{DB56A010-9023-4E7D-B76E-D86BB11AD4C4}"/>
    <cellStyle name="Linked Cell 13 2" xfId="4869" xr:uid="{C29AF6F1-AB39-4751-BDF5-905896855183}"/>
    <cellStyle name="Linked Cell 13 3" xfId="4870" xr:uid="{FF705F32-4286-4E6C-AEEB-516FC4412EAE}"/>
    <cellStyle name="Linked Cell 14" xfId="1373" xr:uid="{C5E18B33-A119-4F67-A01B-E6060FF35D1A}"/>
    <cellStyle name="Linked Cell 14 2" xfId="4871" xr:uid="{3BDE126D-97E7-49CD-886C-B09ED0B200A7}"/>
    <cellStyle name="Linked Cell 14 3" xfId="4872" xr:uid="{D9BC02EE-FE62-456C-BC15-56CC1B109419}"/>
    <cellStyle name="Linked Cell 15" xfId="1374" xr:uid="{D61A51E6-E9C0-4470-A47A-C87D346B7E41}"/>
    <cellStyle name="Linked Cell 15 2" xfId="4873" xr:uid="{63DE3705-7027-413C-8D61-CA6892D8AC6F}"/>
    <cellStyle name="Linked Cell 15 3" xfId="4874" xr:uid="{D3C29390-07EB-4B86-BD16-449CE077EA51}"/>
    <cellStyle name="Linked Cell 16" xfId="1375" xr:uid="{FB02125E-1931-440A-BCEB-DA57196210B3}"/>
    <cellStyle name="Linked Cell 16 2" xfId="4875" xr:uid="{46A90155-4690-4560-A0B3-754C7F5620A0}"/>
    <cellStyle name="Linked Cell 16 3" xfId="4876" xr:uid="{5FB5959F-35CE-4B3E-9AC0-2A8BD312ED6C}"/>
    <cellStyle name="Linked Cell 17" xfId="1376" xr:uid="{FCEB281E-877F-45DE-A08C-6C235FFCD5DA}"/>
    <cellStyle name="Linked Cell 17 2" xfId="4877" xr:uid="{3FB21191-87C1-4398-982E-1DBAA160CA76}"/>
    <cellStyle name="Linked Cell 17 3" xfId="4878" xr:uid="{E1C30C84-FD54-47F9-9D30-04B65F6E6205}"/>
    <cellStyle name="Linked Cell 18" xfId="1377" xr:uid="{342B29AF-313B-446A-8D9C-9868FA86CE07}"/>
    <cellStyle name="Linked Cell 18 2" xfId="4879" xr:uid="{40DE0C53-AFE5-41E3-8B6F-045F740FC401}"/>
    <cellStyle name="Linked Cell 18 3" xfId="4880" xr:uid="{D8EE80E3-F5E8-4123-8F5E-CF2D04D407EE}"/>
    <cellStyle name="Linked Cell 19" xfId="1378" xr:uid="{A3F8C7F1-3186-4E07-9EFB-C0CAFB80B686}"/>
    <cellStyle name="Linked Cell 19 2" xfId="4881" xr:uid="{176AA964-DA27-4633-B083-AFF1C8F15A21}"/>
    <cellStyle name="Linked Cell 19 3" xfId="4882" xr:uid="{B5B350E7-5492-404E-B7F9-9FB011C190AC}"/>
    <cellStyle name="Linked Cell 2" xfId="1379" xr:uid="{6059FE22-7B58-48AF-B911-55C30A579C8F}"/>
    <cellStyle name="Linked Cell 2 2" xfId="4883" xr:uid="{7E80BCA3-B4AD-4300-A0AB-BE19C4BDB1AE}"/>
    <cellStyle name="Linked Cell 2 3" xfId="4884" xr:uid="{C68EF8FD-ECBA-464D-ACCA-741C13DF4C4E}"/>
    <cellStyle name="Linked Cell 20" xfId="1380" xr:uid="{79764FC6-D214-4615-9EE8-C2EFF1C19004}"/>
    <cellStyle name="Linked Cell 20 2" xfId="4885" xr:uid="{7AA72437-63A7-46D8-9600-DC4CAEE032DD}"/>
    <cellStyle name="Linked Cell 20 3" xfId="4886" xr:uid="{CEE9C680-AD07-44FB-8584-7C1705570EB1}"/>
    <cellStyle name="Linked Cell 21" xfId="1381" xr:uid="{7D34BF49-E150-40CE-BA54-DB1CA79E5CF4}"/>
    <cellStyle name="Linked Cell 21 2" xfId="4887" xr:uid="{64B4E50B-696D-4CE4-98AC-7028C3D3A6AA}"/>
    <cellStyle name="Linked Cell 21 3" xfId="4888" xr:uid="{C3CE4B00-0D69-4D3C-A4B5-C0A9C388DA90}"/>
    <cellStyle name="Linked Cell 22" xfId="1382" xr:uid="{62ED9BE6-27AF-4882-AEDE-595E2E496EF7}"/>
    <cellStyle name="Linked Cell 22 2" xfId="4889" xr:uid="{AA160D57-BFF4-4197-AA8A-0346A60CFA6E}"/>
    <cellStyle name="Linked Cell 22 3" xfId="4890" xr:uid="{F06F288A-7CCC-46A7-8729-DF3ACF347911}"/>
    <cellStyle name="Linked Cell 23" xfId="1383" xr:uid="{A4B1EE71-91BF-4FE9-96E6-6685B90359C0}"/>
    <cellStyle name="Linked Cell 23 2" xfId="4891" xr:uid="{8CC22F42-EE10-48F5-865D-2BF327172E62}"/>
    <cellStyle name="Linked Cell 23 3" xfId="4892" xr:uid="{EADD19A0-640E-4176-B1C4-9A8DB21DEE11}"/>
    <cellStyle name="Linked Cell 24" xfId="1384" xr:uid="{5E2FF2EE-C015-49A4-8D77-E38E1F098523}"/>
    <cellStyle name="Linked Cell 24 2" xfId="4893" xr:uid="{5E6367E0-A65F-4A18-B82F-9C4DE778F736}"/>
    <cellStyle name="Linked Cell 24 3" xfId="4894" xr:uid="{236522C7-7C92-4AF7-A06C-B9C29BB9B4DA}"/>
    <cellStyle name="Linked Cell 25" xfId="1385" xr:uid="{A59AE705-23F2-46DC-BF7F-F7847F9C6FBB}"/>
    <cellStyle name="Linked Cell 25 2" xfId="4895" xr:uid="{7E6CAD15-8BA1-436D-9E27-01ADB3E4D4EC}"/>
    <cellStyle name="Linked Cell 25 3" xfId="4896" xr:uid="{D3776677-D99A-48DE-9ED7-DF29E6CE0E68}"/>
    <cellStyle name="Linked Cell 26" xfId="1386" xr:uid="{463D892F-4E25-464A-9016-6FE67E39609B}"/>
    <cellStyle name="Linked Cell 26 2" xfId="4897" xr:uid="{12D2526A-DF78-45D0-9004-BEA5736758D1}"/>
    <cellStyle name="Linked Cell 26 3" xfId="4898" xr:uid="{88A35D95-1817-4A67-98ED-EB2CC1CF1074}"/>
    <cellStyle name="Linked Cell 27" xfId="1387" xr:uid="{2FF7B0DC-DCAF-4DE5-A356-6130285E966C}"/>
    <cellStyle name="Linked Cell 27 2" xfId="4899" xr:uid="{F36EC40B-4427-45BB-8090-C36B6D922F25}"/>
    <cellStyle name="Linked Cell 27 3" xfId="4900" xr:uid="{3AE75962-2B2B-4BDC-AB29-A4F8498A3F4B}"/>
    <cellStyle name="Linked Cell 28" xfId="1388" xr:uid="{A14EA52E-1246-4645-B4E9-86EA3A6172F3}"/>
    <cellStyle name="Linked Cell 28 2" xfId="4901" xr:uid="{47C9B1C2-4E12-4B8E-B432-21443A2CE570}"/>
    <cellStyle name="Linked Cell 28 3" xfId="4902" xr:uid="{33BFE8B8-4AAA-4D30-AF86-A49B29113EBD}"/>
    <cellStyle name="Linked Cell 29" xfId="1389" xr:uid="{E227B6AF-19A3-4B54-BA23-DD0074C53E33}"/>
    <cellStyle name="Linked Cell 29 2" xfId="4903" xr:uid="{F8281FF3-4F9D-4595-95C4-63B8DC7981A4}"/>
    <cellStyle name="Linked Cell 29 3" xfId="4904" xr:uid="{CF77CE52-0E87-4479-B182-A40652A51842}"/>
    <cellStyle name="Linked Cell 3" xfId="1390" xr:uid="{18C46ADA-C835-475A-B2B0-0183B3524F7F}"/>
    <cellStyle name="Linked Cell 3 2" xfId="4905" xr:uid="{6DDCCE46-A92B-49B9-BA7D-69E551094671}"/>
    <cellStyle name="Linked Cell 3 3" xfId="4906" xr:uid="{DB4BC974-0D8E-4A98-846A-53368DD0EA2F}"/>
    <cellStyle name="Linked Cell 30" xfId="1391" xr:uid="{248809BE-1A56-4A3A-838A-1B1EA48E50E3}"/>
    <cellStyle name="Linked Cell 30 2" xfId="4907" xr:uid="{C2A2E513-C4BF-40ED-9DD6-9482EBF5EF7C}"/>
    <cellStyle name="Linked Cell 30 3" xfId="4908" xr:uid="{B5E95BBF-9B3A-4E36-B389-4D1984F6F30A}"/>
    <cellStyle name="Linked Cell 31" xfId="1392" xr:uid="{0F1E241A-08DC-48B3-B125-3BF991B3D7E1}"/>
    <cellStyle name="Linked Cell 31 2" xfId="4909" xr:uid="{84431631-C14C-434B-A87F-BC741B31861D}"/>
    <cellStyle name="Linked Cell 31 3" xfId="4910" xr:uid="{6106AE0D-04A9-4015-A391-A3179FC48EF0}"/>
    <cellStyle name="Linked Cell 32" xfId="1393" xr:uid="{FEB1EA52-BBE8-45C0-BFB7-0DF168B8046F}"/>
    <cellStyle name="Linked Cell 32 2" xfId="4911" xr:uid="{5B38A878-996D-4449-8D4B-DBAE8E500951}"/>
    <cellStyle name="Linked Cell 32 3" xfId="4912" xr:uid="{D06458E8-84D2-496A-A46C-2C0550FCB92B}"/>
    <cellStyle name="Linked Cell 33" xfId="1394" xr:uid="{96AA702B-78D8-4E4A-82A3-23AAF42092DF}"/>
    <cellStyle name="Linked Cell 33 2" xfId="4913" xr:uid="{849232D1-2475-4876-9D84-2964E2EF5FDB}"/>
    <cellStyle name="Linked Cell 33 3" xfId="4914" xr:uid="{7BF4F219-7FD7-49F2-871E-789E8D7609BB}"/>
    <cellStyle name="Linked Cell 34" xfId="1395" xr:uid="{19D817FA-0D07-4CC6-98FE-E70AFC1B246B}"/>
    <cellStyle name="Linked Cell 34 2" xfId="4915" xr:uid="{F2811323-D0C4-403D-B6A0-C99471640109}"/>
    <cellStyle name="Linked Cell 34 3" xfId="4916" xr:uid="{2C4CAA2E-F912-4AD1-AC5D-201A0CFBC0F3}"/>
    <cellStyle name="Linked Cell 35" xfId="1396" xr:uid="{848CFF91-C118-4095-A7A7-C2E291727D3B}"/>
    <cellStyle name="Linked Cell 35 2" xfId="4917" xr:uid="{59ECF53F-468F-4F9A-995D-331ED0DE50E9}"/>
    <cellStyle name="Linked Cell 35 3" xfId="4918" xr:uid="{C96D121E-3584-42AB-A6AF-D09F30FFBF3E}"/>
    <cellStyle name="Linked Cell 36" xfId="1397" xr:uid="{65D93249-F86D-4956-ADF5-8C274FFBE84B}"/>
    <cellStyle name="Linked Cell 36 2" xfId="4919" xr:uid="{F3274160-45BE-4C7F-9034-CC0F8E18D59D}"/>
    <cellStyle name="Linked Cell 36 3" xfId="4920" xr:uid="{F55EAF75-29B5-48A3-B418-86EE6192358E}"/>
    <cellStyle name="Linked Cell 37" xfId="1398" xr:uid="{E7A06A72-3654-46C0-BDF8-840E35AF8C97}"/>
    <cellStyle name="Linked Cell 37 2" xfId="4921" xr:uid="{BB6EFDFB-13E0-4622-A4B0-66CAC82A4D66}"/>
    <cellStyle name="Linked Cell 37 3" xfId="4922" xr:uid="{785C40DC-2FFF-45F9-8E3C-DDD66635C31D}"/>
    <cellStyle name="Linked Cell 4" xfId="1399" xr:uid="{C3C82F3D-3BFE-41AC-8463-DB2426F035A1}"/>
    <cellStyle name="Linked Cell 4 2" xfId="4923" xr:uid="{60218357-2087-4CA3-B23F-22883B389179}"/>
    <cellStyle name="Linked Cell 4 3" xfId="4924" xr:uid="{619ACA19-51DE-451C-9E32-5B463C258461}"/>
    <cellStyle name="Linked Cell 5" xfId="1400" xr:uid="{A986AE79-3A95-4479-819B-5B37ECC430C5}"/>
    <cellStyle name="Linked Cell 5 2" xfId="4925" xr:uid="{DD99BA8C-E06E-4BFD-AD64-183542D36B3D}"/>
    <cellStyle name="Linked Cell 5 3" xfId="4926" xr:uid="{104DBB94-0B0B-4015-8EF1-BD5B2F29BFD0}"/>
    <cellStyle name="Linked Cell 6" xfId="1401" xr:uid="{41BEAC6D-8C69-4CF0-8DE5-039D8B8C241F}"/>
    <cellStyle name="Linked Cell 6 2" xfId="4927" xr:uid="{418D4B8D-6FAE-4159-9618-49B62E836489}"/>
    <cellStyle name="Linked Cell 6 3" xfId="4928" xr:uid="{F277AB7F-449C-4573-8FEF-169809E771E2}"/>
    <cellStyle name="Linked Cell 7" xfId="1402" xr:uid="{71B7A6D1-5171-444C-A1EA-7BCC28634CB0}"/>
    <cellStyle name="Linked Cell 7 2" xfId="4929" xr:uid="{4EE41E14-61B5-4165-B3B4-B98200075BFC}"/>
    <cellStyle name="Linked Cell 7 3" xfId="4930" xr:uid="{851D904F-B0EC-4516-A375-7EA2170F1DA9}"/>
    <cellStyle name="Linked Cell 8" xfId="1403" xr:uid="{74D6B9AE-7269-42A5-9C1E-72581304BA4D}"/>
    <cellStyle name="Linked Cell 8 2" xfId="4931" xr:uid="{0F5FB2D1-3CED-4733-9F28-8A3F07734139}"/>
    <cellStyle name="Linked Cell 8 3" xfId="4932" xr:uid="{D852B2E4-DFFD-411C-BD82-F92160B9E6A9}"/>
    <cellStyle name="Linked Cell 9" xfId="1404" xr:uid="{64F4E15B-BFAB-4637-9629-5E49EBA00480}"/>
    <cellStyle name="Linked Cell 9 2" xfId="4933" xr:uid="{7AA9E5FB-DCE4-41E2-BF72-110025A581B3}"/>
    <cellStyle name="Linked Cell 9 3" xfId="4934" xr:uid="{5072A970-AE8C-4B7D-BA31-AD8BFFB83ADA}"/>
    <cellStyle name="List Price" xfId="2144" xr:uid="{BED0C370-5532-4266-B2E4-6F4617748837}"/>
    <cellStyle name="List Price 2" xfId="2514" xr:uid="{6190E05E-5CCB-4207-98A6-50D9E31C9646}"/>
    <cellStyle name="List Price 2 2" xfId="4935" xr:uid="{927D59DA-84D2-4D6C-8263-F7151E7E8B6A}"/>
    <cellStyle name="List Price 2 3" xfId="4936" xr:uid="{DCD3E1BA-D866-4769-9EAD-0DCFEAA6A0DC}"/>
    <cellStyle name="List Price 3" xfId="4937" xr:uid="{EB99C846-2CB3-49D4-820E-A4653B0313C9}"/>
    <cellStyle name="List Price 4" xfId="4938" xr:uid="{1F6F0656-E784-4B28-A551-CBAE413C82A4}"/>
    <cellStyle name="Malý nadpis" xfId="2145" xr:uid="{FCEBFEAA-8674-4655-AC99-3D39688A0205}"/>
    <cellStyle name="Malý nadpis 2" xfId="4939" xr:uid="{A3B77A69-E64A-4983-906B-03E23A2553B5}"/>
    <cellStyle name="Malý nadpis 3" xfId="4940" xr:uid="{25BC2699-3BEF-4338-89BA-3917187C5E8B}"/>
    <cellStyle name="meny_laroux" xfId="2146" xr:uid="{DF26C6C8-0AF4-4849-B0DF-7235CDBA7F8F}"/>
    <cellStyle name="miny_laroux" xfId="2147" xr:uid="{14C1D80C-8917-4AAB-9987-D809C5D97DDA}"/>
    <cellStyle name="Model Name" xfId="2148" xr:uid="{985F4F7E-1A58-4FAE-9880-BE00CFCAED6F}"/>
    <cellStyle name="Model Name 2" xfId="4941" xr:uid="{CA06BF22-854E-4970-A429-FF3BF4AC935C}"/>
    <cellStyle name="Model Name 3" xfId="4942" xr:uid="{3641338E-4860-4A91-8955-D5ED3F0E27CA}"/>
    <cellStyle name="Neutral 10" xfId="1405" xr:uid="{83F2D60F-43DF-4251-A143-A73BFBF1E053}"/>
    <cellStyle name="Neutral 10 2" xfId="4943" xr:uid="{FAB4FCEB-D3B7-4C77-9AC3-15436A71999B}"/>
    <cellStyle name="Neutral 10 3" xfId="4944" xr:uid="{131B2248-A321-49F0-AE8C-283A4E3E363B}"/>
    <cellStyle name="Neutral 11" xfId="1406" xr:uid="{AD22E7D5-CE05-42D1-81DF-EB5F637C5A31}"/>
    <cellStyle name="Neutral 11 2" xfId="4945" xr:uid="{A8F970DE-94CE-43BA-843A-629DA485F8B1}"/>
    <cellStyle name="Neutral 11 3" xfId="4946" xr:uid="{A8E8E54A-EE54-4282-B556-58AB7C398CF3}"/>
    <cellStyle name="Neutral 12" xfId="1407" xr:uid="{2B19C092-A5A0-433D-94A6-8DA124878006}"/>
    <cellStyle name="Neutral 12 2" xfId="4947" xr:uid="{7DA7417C-82C1-44B6-B9BB-375C1AEB8600}"/>
    <cellStyle name="Neutral 12 3" xfId="4948" xr:uid="{5FE030DB-75DC-4C03-A954-4B5E19F2E869}"/>
    <cellStyle name="Neutral 13" xfId="1408" xr:uid="{2181717B-82E8-4AFB-8101-AB01C54251F1}"/>
    <cellStyle name="Neutral 13 2" xfId="4949" xr:uid="{3F8D5812-9EC6-48E7-B79C-B3C7324D983F}"/>
    <cellStyle name="Neutral 13 3" xfId="4950" xr:uid="{4E36614C-0978-4343-8B94-0D3DC777669C}"/>
    <cellStyle name="Neutral 14" xfId="1409" xr:uid="{46D8AA7F-9BBD-4BBB-AA3E-577C99450ABA}"/>
    <cellStyle name="Neutral 14 2" xfId="4951" xr:uid="{91C3341B-7080-460A-A834-7FB5FB6C2C2E}"/>
    <cellStyle name="Neutral 14 3" xfId="4952" xr:uid="{3F902831-9E16-4777-BA67-FD9818C88FE2}"/>
    <cellStyle name="Neutral 15" xfId="1410" xr:uid="{28905048-E374-47A7-BE9F-2C0DAB8A6F1A}"/>
    <cellStyle name="Neutral 15 2" xfId="4953" xr:uid="{5BC30425-15E7-4F09-AD12-88EC3B22AE43}"/>
    <cellStyle name="Neutral 15 3" xfId="4954" xr:uid="{2D6A9562-2E54-455A-ACA8-EA27A9D658B3}"/>
    <cellStyle name="Neutral 16" xfId="1411" xr:uid="{0CE45B5F-0F82-4643-A648-4F14300B4D13}"/>
    <cellStyle name="Neutral 16 2" xfId="4955" xr:uid="{A7AA29E4-BA9E-4C84-B31F-30C2EF29744D}"/>
    <cellStyle name="Neutral 16 3" xfId="4956" xr:uid="{769644F7-7D62-494C-9D4E-D4BF50DC3847}"/>
    <cellStyle name="Neutral 17" xfId="1412" xr:uid="{4FE9A2AA-6E88-4AC9-A462-269D6F1ABEE5}"/>
    <cellStyle name="Neutral 17 2" xfId="4957" xr:uid="{BAE6AF37-F506-431A-A3F6-EAB02639A7D7}"/>
    <cellStyle name="Neutral 17 3" xfId="4958" xr:uid="{9255AA8E-8FB9-46C9-A3A3-376364C8AF72}"/>
    <cellStyle name="Neutral 18" xfId="1413" xr:uid="{B718B767-303D-4E17-9398-343CD5CB322F}"/>
    <cellStyle name="Neutral 18 2" xfId="4959" xr:uid="{D93E5D3C-38F4-425A-AEE7-12DD0FFB6EC2}"/>
    <cellStyle name="Neutral 18 3" xfId="4960" xr:uid="{69DF791C-F6D4-48F0-BC52-D021C7D75C87}"/>
    <cellStyle name="Neutral 19" xfId="1414" xr:uid="{7E0CFA1B-18EC-42E9-8C86-3CA7A4CDF62B}"/>
    <cellStyle name="Neutral 19 2" xfId="4961" xr:uid="{B170690E-B6B1-465B-A8FB-112C6851C91C}"/>
    <cellStyle name="Neutral 19 3" xfId="4962" xr:uid="{970324A5-302D-4D80-B1DD-94C5A6BC9CC7}"/>
    <cellStyle name="Neutral 2" xfId="1415" xr:uid="{60D79BCC-79BE-4608-821E-45D85A6ADDC4}"/>
    <cellStyle name="Neutral 2 2" xfId="4963" xr:uid="{09DE782A-4F31-4EDE-89A7-C0F454726268}"/>
    <cellStyle name="Neutral 2 3" xfId="4964" xr:uid="{2D58CB19-B0B0-43F7-A56A-B05BF02245E9}"/>
    <cellStyle name="Neutral 20" xfId="1416" xr:uid="{132491F4-78A8-48DA-8A7D-6AD86D387FBA}"/>
    <cellStyle name="Neutral 20 2" xfId="4965" xr:uid="{060285EA-6B20-45D8-BDA1-7D725797FC00}"/>
    <cellStyle name="Neutral 20 3" xfId="4966" xr:uid="{0C2CE99E-94E9-4553-8EDB-532B3BF93766}"/>
    <cellStyle name="Neutral 21" xfId="1417" xr:uid="{AE307C04-78D8-4ED3-B83F-7289CDF06DA1}"/>
    <cellStyle name="Neutral 21 2" xfId="4967" xr:uid="{4894E397-68B6-45C5-AF8A-03312D6E1659}"/>
    <cellStyle name="Neutral 21 3" xfId="4968" xr:uid="{3398A388-6105-48B7-A3F2-B14FC70D258C}"/>
    <cellStyle name="Neutral 22" xfId="1418" xr:uid="{0214696C-E0FF-4770-A4F5-66835E164C30}"/>
    <cellStyle name="Neutral 22 2" xfId="4969" xr:uid="{FB6A6C52-0D24-4228-AD13-81A2F5B08EBE}"/>
    <cellStyle name="Neutral 22 3" xfId="4970" xr:uid="{3DECE518-AAEB-4FAA-8E0F-976C0E10AF59}"/>
    <cellStyle name="Neutral 23" xfId="1419" xr:uid="{A60670E5-684A-45AF-BC85-460A0EF779F1}"/>
    <cellStyle name="Neutral 23 2" xfId="4971" xr:uid="{2D214C6F-C652-474F-98D5-A37E9824190F}"/>
    <cellStyle name="Neutral 23 3" xfId="4972" xr:uid="{F1A727ED-41A8-4592-95B8-8DE25986C5BA}"/>
    <cellStyle name="Neutral 24" xfId="1420" xr:uid="{F2FBA748-BE19-46B9-8E36-153BF6746A7D}"/>
    <cellStyle name="Neutral 24 2" xfId="4973" xr:uid="{56247374-CD9B-4873-AA0D-D8962E2B699C}"/>
    <cellStyle name="Neutral 24 3" xfId="4974" xr:uid="{6C29760E-7AF8-4EA4-BCF4-4BA3FE397C75}"/>
    <cellStyle name="Neutral 25" xfId="1421" xr:uid="{D826B02A-0C59-4597-8558-C0CDD8109BC3}"/>
    <cellStyle name="Neutral 25 2" xfId="4975" xr:uid="{7DF601B0-E87F-4AF6-ABE2-3655ED162247}"/>
    <cellStyle name="Neutral 25 3" xfId="4976" xr:uid="{E244CFBE-FA3C-47AC-96A0-CDCA47F49A01}"/>
    <cellStyle name="Neutral 26" xfId="1422" xr:uid="{3C96D0A5-34D2-491C-B088-CB90111E324E}"/>
    <cellStyle name="Neutral 26 2" xfId="4977" xr:uid="{4F912D48-F285-47FD-9B78-F0B0757299AE}"/>
    <cellStyle name="Neutral 26 3" xfId="4978" xr:uid="{BE4A95F9-49AA-43BE-AAFC-5467098FFFAE}"/>
    <cellStyle name="Neutral 27" xfId="1423" xr:uid="{5F90BF8F-8E16-489A-A07F-B4EA58776C4F}"/>
    <cellStyle name="Neutral 27 2" xfId="4979" xr:uid="{DB09AB9B-7DA7-4AA3-B284-719168DEE1D6}"/>
    <cellStyle name="Neutral 27 3" xfId="4980" xr:uid="{6B13DBC0-A715-47DA-8546-F4DC890DBB69}"/>
    <cellStyle name="Neutral 28" xfId="1424" xr:uid="{EBEC22F3-391D-4355-B930-7E3C8E1722F8}"/>
    <cellStyle name="Neutral 28 2" xfId="4981" xr:uid="{34F0FDE2-44C3-4591-A869-7A3B9087B715}"/>
    <cellStyle name="Neutral 28 3" xfId="4982" xr:uid="{BBE67D37-EB38-433D-B683-53D15BD7B7F2}"/>
    <cellStyle name="Neutral 29" xfId="1425" xr:uid="{C17D0EAE-64DE-4ABD-AC94-B00138BC724D}"/>
    <cellStyle name="Neutral 29 2" xfId="4983" xr:uid="{202B172F-9D9A-4AD0-AE3B-7762FA95D3FF}"/>
    <cellStyle name="Neutral 29 3" xfId="4984" xr:uid="{C15C9ECC-53F2-4024-A43C-487C568D9B47}"/>
    <cellStyle name="Neutral 3" xfId="1426" xr:uid="{0293AA41-5342-4B7E-A925-803F0ACCAC41}"/>
    <cellStyle name="Neutral 3 2" xfId="4985" xr:uid="{255D6457-5E19-43EC-8E6F-5C957D50F8CC}"/>
    <cellStyle name="Neutral 3 3" xfId="4986" xr:uid="{AD8C939D-D54D-487E-9CF2-717FE1EBA079}"/>
    <cellStyle name="Neutral 30" xfId="1427" xr:uid="{EFD61B83-C32A-4DF1-9793-034D1310CAF8}"/>
    <cellStyle name="Neutral 30 2" xfId="4987" xr:uid="{E15EFB26-BAA6-45B2-BAB2-DB6FC4E9BA58}"/>
    <cellStyle name="Neutral 30 3" xfId="4988" xr:uid="{20D5AB0B-BAEF-4675-8B31-7C2C06CC25EA}"/>
    <cellStyle name="Neutral 31" xfId="1428" xr:uid="{8E740607-D577-4E38-8D61-CA8AB507BB49}"/>
    <cellStyle name="Neutral 31 2" xfId="4989" xr:uid="{02CE8E78-EC5D-4D16-8067-6C33FBF4B52C}"/>
    <cellStyle name="Neutral 31 3" xfId="4990" xr:uid="{0428E606-4691-4CD3-8221-0EFDBB16D792}"/>
    <cellStyle name="Neutral 32" xfId="1429" xr:uid="{F8437DCE-80FE-42EE-9D54-8EF0FFD0EEA1}"/>
    <cellStyle name="Neutral 32 2" xfId="4991" xr:uid="{5C203ABF-4705-40D7-B989-9C19FC11D4DC}"/>
    <cellStyle name="Neutral 32 3" xfId="4992" xr:uid="{D44AE7EF-0944-4904-8CD8-D6C146DE1165}"/>
    <cellStyle name="Neutral 33" xfId="1430" xr:uid="{200C8EDB-C916-4FCD-B21D-9184DF3FC2A9}"/>
    <cellStyle name="Neutral 33 2" xfId="4993" xr:uid="{61A6E1ED-8D4E-4671-9461-45CAA20D9EBD}"/>
    <cellStyle name="Neutral 33 3" xfId="4994" xr:uid="{30DAD527-8994-45D8-BA67-72A28C72FAD3}"/>
    <cellStyle name="Neutral 34" xfId="1431" xr:uid="{B4A8EE35-43EB-48FD-8584-04BFF9613305}"/>
    <cellStyle name="Neutral 34 2" xfId="4995" xr:uid="{3ECA137A-3356-46A6-B79C-5688CCFD7ED4}"/>
    <cellStyle name="Neutral 34 3" xfId="4996" xr:uid="{74CC5977-CE18-4450-BA2F-B67C63CA8ED3}"/>
    <cellStyle name="Neutral 35" xfId="1432" xr:uid="{6E750CDC-3860-4984-8C2E-9A6038DA2D37}"/>
    <cellStyle name="Neutral 35 2" xfId="4997" xr:uid="{700EE44C-181D-48E1-9B31-31CB37C92FCE}"/>
    <cellStyle name="Neutral 35 3" xfId="4998" xr:uid="{8961EEB7-2168-4E3A-8927-ED7C21F4FFED}"/>
    <cellStyle name="Neutral 36" xfId="1433" xr:uid="{4CC30C2B-A898-41BF-AEBE-6A64DDA00D98}"/>
    <cellStyle name="Neutral 36 2" xfId="4999" xr:uid="{CE7C07C6-79BF-435A-9650-16D1D4A6FD86}"/>
    <cellStyle name="Neutral 36 3" xfId="5000" xr:uid="{438749E7-EB43-466F-A93F-F20C97DE60EB}"/>
    <cellStyle name="Neutral 37" xfId="1434" xr:uid="{DC202752-0C73-4DD7-A99B-36E80FDF646E}"/>
    <cellStyle name="Neutral 37 2" xfId="5001" xr:uid="{BA6B87C4-ABFA-424A-B430-F2F1F5142DEE}"/>
    <cellStyle name="Neutral 37 3" xfId="5002" xr:uid="{A0ED95D8-F4C2-4B41-8180-9F635A174EA9}"/>
    <cellStyle name="Neutral 4" xfId="1435" xr:uid="{B2CCD828-94F2-4F45-AA21-020C1D41AB00}"/>
    <cellStyle name="Neutral 4 2" xfId="5003" xr:uid="{0949BBA3-BF3D-4AE9-88E4-0EA0A19999E8}"/>
    <cellStyle name="Neutral 4 3" xfId="5004" xr:uid="{A02CD419-4E72-4B69-BCB0-247F8638AB57}"/>
    <cellStyle name="Neutral 5" xfId="1436" xr:uid="{35462E85-8DE0-4647-8AF3-FDAF30CA0C19}"/>
    <cellStyle name="Neutral 5 2" xfId="5005" xr:uid="{BB469240-080A-4C62-A014-4EFA3DB1485B}"/>
    <cellStyle name="Neutral 5 3" xfId="5006" xr:uid="{625D4D62-6E51-4A96-824A-DC26C17460BF}"/>
    <cellStyle name="Neutral 6" xfId="1437" xr:uid="{B0F4FF01-6C6A-4FFA-958E-A0DC3FA24867}"/>
    <cellStyle name="Neutral 6 2" xfId="5007" xr:uid="{8FD4CAFB-D8E2-4E03-A48F-EB9BCD893DCB}"/>
    <cellStyle name="Neutral 6 3" xfId="5008" xr:uid="{17C80DC4-C1BD-4F1E-A5ED-E5D688881B01}"/>
    <cellStyle name="Neutral 7" xfId="1438" xr:uid="{41569C3F-FBF8-495A-A4A8-338CB7B125C2}"/>
    <cellStyle name="Neutral 7 2" xfId="5009" xr:uid="{2B2CF483-1B48-49AF-9B69-04FB79F89C32}"/>
    <cellStyle name="Neutral 7 3" xfId="5010" xr:uid="{B31CDEE5-62FE-4EF4-9789-1D7F7D249B11}"/>
    <cellStyle name="Neutral 8" xfId="1439" xr:uid="{B59B838B-B5C9-4D34-87CC-7A0BCB423DC7}"/>
    <cellStyle name="Neutral 8 2" xfId="5011" xr:uid="{766796C7-B65C-4AAC-8D8D-E4E629F50623}"/>
    <cellStyle name="Neutral 8 3" xfId="5012" xr:uid="{6302BDAD-686B-4A62-ADAB-382B6D7292B1}"/>
    <cellStyle name="Neutral 9" xfId="1440" xr:uid="{421FD4B7-25EF-4326-A7E8-ECB07838B6BD}"/>
    <cellStyle name="Neutral 9 2" xfId="5013" xr:uid="{C6503BD8-B1B2-416B-80F8-4491522B7A6C}"/>
    <cellStyle name="Neutral 9 3" xfId="5014" xr:uid="{7B83DCBD-E87D-40A0-B7F0-7EB26292B3B0}"/>
    <cellStyle name="Normal" xfId="0" builtinId="0"/>
    <cellStyle name="Normal  - Bold, Underline" xfId="2149" xr:uid="{0669B1B4-9AB6-40F0-95C4-E725CD87F62E}"/>
    <cellStyle name="Normal  - Bold, Underline 2" xfId="5015" xr:uid="{C84FB6B4-9BD8-4BDE-9485-6D52399B9E99}"/>
    <cellStyle name="Normal  - Bold, Underline 3" xfId="5016" xr:uid="{C128AD13-623F-4D8E-9CF4-97535EF71AFE}"/>
    <cellStyle name="Normal - Bold" xfId="2150" xr:uid="{E78A520B-32EF-4C1F-ACAD-DB6F78CF387F}"/>
    <cellStyle name="Normal - Bold 2" xfId="5017" xr:uid="{E4A1A938-3802-4869-B7CA-A878C21E1E13}"/>
    <cellStyle name="Normal - Bold 3" xfId="5018" xr:uid="{850AEAA6-142C-4727-8F19-3F7C195F4D77}"/>
    <cellStyle name="Normal - Style1" xfId="2151" xr:uid="{A764DF78-634C-4BF0-81A2-16E8EC6504AA}"/>
    <cellStyle name="Normal - Style1 10" xfId="2152" xr:uid="{A1DEFD34-039B-4B9B-A3A3-E39791F11BE8}"/>
    <cellStyle name="Normal - Style1 10 2" xfId="5019" xr:uid="{9D3479DA-10F4-4560-96E9-A984CD642E42}"/>
    <cellStyle name="Normal - Style1 10 3" xfId="5020" xr:uid="{D77B9291-A9AE-44E0-8227-EAE99F3017C3}"/>
    <cellStyle name="Normal - Style1 11" xfId="2153" xr:uid="{DA8C9CF5-E37F-4837-B02E-D4B396019BC0}"/>
    <cellStyle name="Normal - Style1 11 2" xfId="5021" xr:uid="{45A05E64-385B-4B6D-A1F1-1F68B06A2C32}"/>
    <cellStyle name="Normal - Style1 11 3" xfId="5022" xr:uid="{2831827F-DE99-43B5-AA6E-1CC403BDCC39}"/>
    <cellStyle name="Normal - Style1 12" xfId="5023" xr:uid="{15DEDCC6-7AEE-420B-ADD7-787CDC139172}"/>
    <cellStyle name="Normal - Style1 13" xfId="5024" xr:uid="{AC6D3886-8691-48E5-BFA4-CCBBB80DD0EF}"/>
    <cellStyle name="Normal - Style1 2" xfId="2154" xr:uid="{303222FE-B102-43E3-A487-00DDCA5C423C}"/>
    <cellStyle name="Normal - Style1 2 2" xfId="5025" xr:uid="{0A793878-77D1-40CA-AE6A-B4B1D937A639}"/>
    <cellStyle name="Normal - Style1 2 3" xfId="5026" xr:uid="{191A731A-B42B-45A2-B424-BA35AE33C13C}"/>
    <cellStyle name="Normal - Style1 3" xfId="2155" xr:uid="{4C9644BA-2007-49E8-8ED5-9050CA8EFCB9}"/>
    <cellStyle name="Normal - Style1 3 2" xfId="5027" xr:uid="{EE2F79B7-2B58-4B1E-A515-E1E68BD52B37}"/>
    <cellStyle name="Normal - Style1 3 3" xfId="5028" xr:uid="{D3CAB733-F04B-4F31-9F3C-AE899C9FC9AA}"/>
    <cellStyle name="Normal - Style1 4" xfId="2156" xr:uid="{2E349436-95F9-4723-BC5C-1A378721D612}"/>
    <cellStyle name="Normal - Style1 4 2" xfId="5029" xr:uid="{5C09B80A-CC72-4B3A-8111-E59C15B1F8E7}"/>
    <cellStyle name="Normal - Style1 4 3" xfId="5030" xr:uid="{BAB3CA6F-D053-4243-B5A8-CE4213B6BFCD}"/>
    <cellStyle name="Normal - Style1 5" xfId="2157" xr:uid="{5CB08D8F-6130-4DD8-9590-6CB62CBAD95D}"/>
    <cellStyle name="Normal - Style1 5 2" xfId="5031" xr:uid="{EB3117C6-4338-468C-8484-102DA084F660}"/>
    <cellStyle name="Normal - Style1 5 3" xfId="5032" xr:uid="{C4FD9240-D6A7-44B4-BC11-C5BCF9753F6D}"/>
    <cellStyle name="Normal - Style1 6" xfId="2158" xr:uid="{A74F7F6F-02C6-4DF8-A766-ABC0B38AA7EE}"/>
    <cellStyle name="Normal - Style1 6 2" xfId="5033" xr:uid="{DFC22F25-EDFE-4A2A-9286-97A288441C18}"/>
    <cellStyle name="Normal - Style1 6 3" xfId="5034" xr:uid="{1C5DA28A-C9C5-4773-8B4A-F050788A68B5}"/>
    <cellStyle name="Normal - Style1 7" xfId="2159" xr:uid="{81881054-8AFC-4926-B4F7-35BD2DAD0E2B}"/>
    <cellStyle name="Normal - Style1 7 2" xfId="5035" xr:uid="{9B4E4E20-9258-46DF-ABE4-CA530E0424BF}"/>
    <cellStyle name="Normal - Style1 7 3" xfId="5036" xr:uid="{F3B5F66D-2C65-4F43-B56D-145678865D2B}"/>
    <cellStyle name="Normal - Style1 8" xfId="2160" xr:uid="{13027F80-B978-48CE-806E-976B03880A23}"/>
    <cellStyle name="Normal - Style1 8 2" xfId="5037" xr:uid="{0A640EB8-4059-46ED-8A2E-DB0F00720077}"/>
    <cellStyle name="Normal - Style1 8 3" xfId="5038" xr:uid="{4C1F58D1-683E-4074-9053-1EED75D4B16E}"/>
    <cellStyle name="Normal - Style1 9" xfId="2161" xr:uid="{CC880E89-0A69-460C-816F-83F77514D6BD}"/>
    <cellStyle name="Normal - Style1 9 2" xfId="5039" xr:uid="{4916E8A5-256C-4C7D-A9BE-9267BB5D7548}"/>
    <cellStyle name="Normal - Style1 9 3" xfId="5040" xr:uid="{1533B88B-A1CF-4272-9556-132303A6F1FE}"/>
    <cellStyle name="Normal - Style5" xfId="2162" xr:uid="{D62EF35E-C1EE-4435-B9AA-BEFBAC9EBA10}"/>
    <cellStyle name="Normal - Style5 2" xfId="5041" xr:uid="{429CE7E0-A093-4FC3-9A6C-F6888E5AB432}"/>
    <cellStyle name="Normal - Style5 3" xfId="5042" xr:uid="{57512BC4-20B4-49E7-9C0C-C2CF4ECF9A80}"/>
    <cellStyle name="Normal (Red)" xfId="2163" xr:uid="{189BBADD-63B2-401A-8360-AF4D7647E788}"/>
    <cellStyle name="Normal (Red) 2" xfId="2515" xr:uid="{46F22383-8BBE-4A1B-AC6A-AE357A51C345}"/>
    <cellStyle name="Normal (Red) 2 2" xfId="5043" xr:uid="{E41A1D47-95EC-47A5-8020-F50F3A21A40B}"/>
    <cellStyle name="Normal (Red) 2 3" xfId="5044" xr:uid="{65854A5C-E9B9-4E76-B211-D15C53366263}"/>
    <cellStyle name="Normal (Red) 3" xfId="5045" xr:uid="{526AF671-A5C0-49BD-B148-89206B57CA57}"/>
    <cellStyle name="Normal (Red) 4" xfId="5046" xr:uid="{0661E3E6-5CA0-4204-873D-0E40E000AB71}"/>
    <cellStyle name="Normal 10" xfId="1441" xr:uid="{2C1421E6-8802-4604-B488-7AAB03821A8B}"/>
    <cellStyle name="Normal 10 2" xfId="1442" xr:uid="{60ED7183-82AD-464C-8CDC-8CDE52DC4A2A}"/>
    <cellStyle name="Normal 10 2 2" xfId="5047" xr:uid="{0D3A4DA9-F8DA-441A-86FA-83D8561A52C2}"/>
    <cellStyle name="Normal 10 2 2 2" xfId="5048" xr:uid="{0F40F6D8-636A-4516-9735-BDBD224D7ED9}"/>
    <cellStyle name="Normal 10 2 3" xfId="5049" xr:uid="{C08C0D98-B1A0-439D-B91D-A0E728E81F4C}"/>
    <cellStyle name="Normal 10 2 3 2" xfId="5050" xr:uid="{03004EFA-11FA-4529-9EB3-6A923CB6007A}"/>
    <cellStyle name="Normal 10 2 4" xfId="5051" xr:uid="{45F2A36C-365A-4AEC-A384-6C43C6B03266}"/>
    <cellStyle name="Normal 10 3" xfId="1831" xr:uid="{F36A914C-1DC9-4D00-84F9-050EF615B677}"/>
    <cellStyle name="Normal 10 3 2" xfId="5052" xr:uid="{57807D0B-966E-42E0-8B59-F04068744A8B}"/>
    <cellStyle name="Normal 10 3 3" xfId="2569" xr:uid="{06F0F59F-5071-4F16-BF74-1F18A3D3BC7D}"/>
    <cellStyle name="Normal 10 4" xfId="2541" xr:uid="{CE3D1125-05C0-4F2B-B408-EA4F94AF562D}"/>
    <cellStyle name="Normal 10 4 2" xfId="5053" xr:uid="{2DE22478-D194-4353-A01C-0732C6E99F4F}"/>
    <cellStyle name="Normal 10 4 2 2" xfId="5054" xr:uid="{679CFA86-9E6D-437F-B789-AAB33C733168}"/>
    <cellStyle name="Normal 10 4 3" xfId="5055" xr:uid="{9F2219EC-189F-4422-BDBC-5E9DA0267FB1}"/>
    <cellStyle name="Normal 10 5" xfId="5056" xr:uid="{FC7F938C-CC2B-49F0-A309-74ABF0F7DED7}"/>
    <cellStyle name="Normal 10 5 2" xfId="5057" xr:uid="{1ED473A3-C07A-4BCF-A558-51B4BD5D62F5}"/>
    <cellStyle name="Normal 10 6" xfId="5058" xr:uid="{09DED94D-7263-4B65-BEC2-3B8B47AA6878}"/>
    <cellStyle name="Normal 100" xfId="5059" xr:uid="{72DDF75E-B723-41D2-BA4B-BE9E2D804802}"/>
    <cellStyle name="Normal 100 2" xfId="5060" xr:uid="{EE5F6FA6-E08B-4B56-A974-1633AE9DDB61}"/>
    <cellStyle name="Normal 101" xfId="5061" xr:uid="{792BC9D1-10AC-4F3E-8400-4481CC378513}"/>
    <cellStyle name="Normal 101 2" xfId="5062" xr:uid="{83DF02CA-56D7-4AF9-8A39-48A7EA344982}"/>
    <cellStyle name="Normal 102" xfId="5063" xr:uid="{FF051212-964F-4775-A99C-444A113A23D4}"/>
    <cellStyle name="Normal 102 2" xfId="5064" xr:uid="{5B31AE46-01EF-4D62-B713-42899055C0E1}"/>
    <cellStyle name="Normal 103" xfId="5065" xr:uid="{C9838288-B9A2-4FAA-ABDB-34269596F68B}"/>
    <cellStyle name="Normal 103 2" xfId="5066" xr:uid="{2A6CA163-E963-4D65-BF82-18FDE7DC63A0}"/>
    <cellStyle name="Normal 104" xfId="5067" xr:uid="{36EE8530-60FC-4681-BF31-A989A153A84D}"/>
    <cellStyle name="Normal 104 2" xfId="5068" xr:uid="{8CA40360-0E1E-4CEE-A1A6-58A817D93D2C}"/>
    <cellStyle name="Normal 105" xfId="5069" xr:uid="{EBFF1D28-F831-40BB-AB90-AA837A754B13}"/>
    <cellStyle name="Normal 105 2" xfId="5070" xr:uid="{C3671681-5296-4FFF-BD45-995B491B3174}"/>
    <cellStyle name="Normal 106" xfId="5071" xr:uid="{79E70594-4319-4080-B849-3A987825C451}"/>
    <cellStyle name="Normal 106 2" xfId="5072" xr:uid="{46382CB9-72CC-4D5E-8A18-1D492678AC69}"/>
    <cellStyle name="Normal 107" xfId="5073" xr:uid="{40A98A17-4736-4986-BB96-AEC7D6E2614E}"/>
    <cellStyle name="Normal 107 2" xfId="5074" xr:uid="{E6DC0CB7-95B8-4C3E-8022-D9D5B4466B6D}"/>
    <cellStyle name="Normal 108" xfId="5075" xr:uid="{E76495FA-2457-4CA7-B324-74FCC0873D19}"/>
    <cellStyle name="Normal 108 2" xfId="5076" xr:uid="{49F76CAE-D5E3-476A-A37A-07C9620FB7AD}"/>
    <cellStyle name="Normal 109" xfId="5077" xr:uid="{9F114186-98A2-4E2C-8079-07DC26279A6E}"/>
    <cellStyle name="Normal 109 2" xfId="5078" xr:uid="{C1AB0843-4968-48E2-BD3E-FAFCF0D7A8B7}"/>
    <cellStyle name="Normal 11" xfId="1443" xr:uid="{B6E91D62-933B-4986-A79D-7D33B9FD9F99}"/>
    <cellStyle name="Normal 11 2" xfId="1444" xr:uid="{472D4366-20A6-4A82-9978-67FA8422BFE8}"/>
    <cellStyle name="Normal 11 2 2" xfId="5079" xr:uid="{110DCEC8-1E25-4F0B-8BB1-6A0687C5D2FD}"/>
    <cellStyle name="Normal 11 2 2 2" xfId="5080" xr:uid="{4262D8E8-F1AB-4C9B-971B-5A2F8F7BC495}"/>
    <cellStyle name="Normal 11 2 3" xfId="5081" xr:uid="{72959DE2-78EB-479E-9E1E-6DD2FD5132C7}"/>
    <cellStyle name="Normal 11 2 3 2" xfId="5082" xr:uid="{016C8C3B-B1FE-484C-A687-975F74611AEF}"/>
    <cellStyle name="Normal 11 2 4" xfId="5083" xr:uid="{1D0C9E7F-203C-4182-9494-C733A08BF048}"/>
    <cellStyle name="Normal 11 3" xfId="2347" xr:uid="{999F23D2-AACE-42E1-9D2E-21181E73C427}"/>
    <cellStyle name="Normal 11 3 2" xfId="5084" xr:uid="{A169A002-78CC-4C66-A6E8-74F6DD3C70D8}"/>
    <cellStyle name="Normal 11 3 3" xfId="5085" xr:uid="{6640E216-17A8-4FDC-9D24-979AB0B4EF99}"/>
    <cellStyle name="Normal 11 4" xfId="2542" xr:uid="{B4B290AA-4CB1-47B2-8C87-9433B95C3229}"/>
    <cellStyle name="Normal 11 4 2" xfId="5086" xr:uid="{D135F9FD-AC8F-4A22-ACBB-415FA14EC892}"/>
    <cellStyle name="Normal 11 4 2 2" xfId="5087" xr:uid="{BA800313-ACDA-49C9-B73B-8AB8BDD85CD7}"/>
    <cellStyle name="Normal 11 4 3" xfId="5088" xr:uid="{6F5DA5B6-32EE-4D9F-942C-1B0EFCD5BED5}"/>
    <cellStyle name="Normal 11 5" xfId="5089" xr:uid="{F821DF01-032D-4278-82F4-E167BD1187E8}"/>
    <cellStyle name="Normal 11 5 2" xfId="5090" xr:uid="{41C349AF-0CFE-4A9F-999E-1FE8B7E6A429}"/>
    <cellStyle name="Normal 11 6" xfId="5091" xr:uid="{0A2B31F0-9D41-4D39-A5C6-3DF43BBE62D3}"/>
    <cellStyle name="Normal 110" xfId="5092" xr:uid="{F73BA9D4-7107-443C-BA4E-BDAA2FD98AE0}"/>
    <cellStyle name="Normal 110 2" xfId="5093" xr:uid="{7859A216-ECD0-4DE5-BD90-5D214FA8EA40}"/>
    <cellStyle name="Normal 111" xfId="5094" xr:uid="{2DD090D9-3768-48CA-9AD6-E9BE267553D6}"/>
    <cellStyle name="Normal 111 2" xfId="5095" xr:uid="{FE7A0864-0E37-43A5-A75A-78826CD9F678}"/>
    <cellStyle name="Normal 112" xfId="5096" xr:uid="{4B68A204-4A4E-41D6-BE86-0939D455423C}"/>
    <cellStyle name="Normal 112 2" xfId="5097" xr:uid="{C21E3903-317B-4F0B-9673-A671E07C5667}"/>
    <cellStyle name="Normal 113" xfId="5098" xr:uid="{783B018F-86C4-433F-83C6-4BDA1D3BC9F2}"/>
    <cellStyle name="Normal 113 2" xfId="5099" xr:uid="{02BF9455-A0E8-4D2D-A6BF-CEEC375403F3}"/>
    <cellStyle name="Normal 114" xfId="5100" xr:uid="{5A3125E2-61BA-4765-A43A-126B2A7C6E62}"/>
    <cellStyle name="Normal 114 2" xfId="5101" xr:uid="{22493393-6202-4A95-ABDA-27D29858E9E6}"/>
    <cellStyle name="Normal 115" xfId="5102" xr:uid="{93406990-CA48-4368-A12C-3DC0BFE6628A}"/>
    <cellStyle name="Normal 115 2" xfId="5103" xr:uid="{4E242D08-D65A-4F23-A83D-A9C182C5222F}"/>
    <cellStyle name="Normal 116" xfId="5104" xr:uid="{A557595C-427D-42DB-9216-6B9A5C54D5CA}"/>
    <cellStyle name="Normal 116 2" xfId="5105" xr:uid="{34EE12A8-3F1E-4D2C-BD90-C01771B9B028}"/>
    <cellStyle name="Normal 117" xfId="5106" xr:uid="{69C2FECD-8E3C-4318-9071-D92A5890D80F}"/>
    <cellStyle name="Normal 117 2" xfId="5107" xr:uid="{5351010A-1A22-4576-9A97-B19B49AB58FC}"/>
    <cellStyle name="Normal 118" xfId="5108" xr:uid="{3F6C4D1E-ABF8-4FDB-8249-7E75E526BD97}"/>
    <cellStyle name="Normal 118 2" xfId="5109" xr:uid="{B8987F94-9FB0-4E67-A8B8-5306EB24F400}"/>
    <cellStyle name="Normal 119" xfId="5110" xr:uid="{AD66724C-A083-4AF2-9AA6-97B06F5C2293}"/>
    <cellStyle name="Normal 119 2" xfId="5111" xr:uid="{3D03301F-0D2E-466B-B6D6-F84558A0C145}"/>
    <cellStyle name="Normal 12" xfId="1445" xr:uid="{90B72525-EA59-4525-9E75-DAE695D12EAA}"/>
    <cellStyle name="Normal 12 2" xfId="1446" xr:uid="{12982226-8103-4987-B097-72747C0F4E61}"/>
    <cellStyle name="Normal 12 2 2" xfId="5112" xr:uid="{E8CCB30E-62DD-482E-AC44-F4C6E178FC54}"/>
    <cellStyle name="Normal 12 2 2 2" xfId="5113" xr:uid="{A9EB1CCA-A56A-488D-AA20-458F77FC2922}"/>
    <cellStyle name="Normal 12 2 3" xfId="5114" xr:uid="{BB0B7503-E971-4AD0-9A99-FB2D3A5C5C29}"/>
    <cellStyle name="Normal 12 2 3 2" xfId="5115" xr:uid="{137021E8-4D50-45FA-8ADF-EF51EAFDCB89}"/>
    <cellStyle name="Normal 12 2 4" xfId="5116" xr:uid="{B66BB6DA-E737-43B5-92A6-183CE088E3A4}"/>
    <cellStyle name="Normal 12 3" xfId="2343" xr:uid="{1DB188FD-53EF-452D-BC43-41848EFF73B0}"/>
    <cellStyle name="Normal 12 3 2" xfId="5117" xr:uid="{E06930F3-BD66-4D8B-850E-8358D19FCF9B}"/>
    <cellStyle name="Normal 12 3 3" xfId="5118" xr:uid="{C610F0ED-C29D-4F18-A25D-5A7F3D565BF4}"/>
    <cellStyle name="Normal 12 4" xfId="2543" xr:uid="{931F5B47-74DD-49A5-9A85-A362ECBFD90B}"/>
    <cellStyle name="Normal 12 4 2" xfId="5119" xr:uid="{1DCC422C-8ACC-4408-8213-5D26E6B83A01}"/>
    <cellStyle name="Normal 12 4 2 2" xfId="5120" xr:uid="{ACF5F39E-06BE-4107-BE74-048FCA04A2E7}"/>
    <cellStyle name="Normal 12 4 3" xfId="5121" xr:uid="{E9FD319F-2A7B-4B51-9ED8-E8625D6593BC}"/>
    <cellStyle name="Normal 12 5" xfId="5122" xr:uid="{2ADCA30C-1FE9-4B25-A444-A9710E318ECE}"/>
    <cellStyle name="Normal 12 5 2" xfId="5123" xr:uid="{D96F5D5D-1684-4FC3-A576-200E4DDA3488}"/>
    <cellStyle name="Normal 12 6" xfId="5124" xr:uid="{10F6C80F-67EF-433C-9191-4CB141425EB7}"/>
    <cellStyle name="Normal 120" xfId="5125" xr:uid="{51497879-41FF-4137-B1B7-4CAE8F2EBB7D}"/>
    <cellStyle name="Normal 120 2" xfId="5126" xr:uid="{03E839C5-709B-4120-8AC0-8DFFE7E13CFC}"/>
    <cellStyle name="Normal 121" xfId="5127" xr:uid="{2E14B686-B97D-4082-8AFC-922692E25946}"/>
    <cellStyle name="Normal 121 2" xfId="5128" xr:uid="{02FCD2B0-C2B4-4F1C-8151-71838139B02A}"/>
    <cellStyle name="Normal 122" xfId="5129" xr:uid="{F4B79433-EAAB-4CAF-98CC-01A9CB776AB8}"/>
    <cellStyle name="Normal 122 2" xfId="5130" xr:uid="{CC14445C-EAD6-4262-8EAA-D2A5FE1FC8FD}"/>
    <cellStyle name="Normal 123" xfId="5131" xr:uid="{03A0643B-4CFD-443E-8318-717D99519AB8}"/>
    <cellStyle name="Normal 123 2" xfId="5132" xr:uid="{4F0FB879-8127-46A9-B63F-3E902C41CAB5}"/>
    <cellStyle name="Normal 124" xfId="5133" xr:uid="{E5E6C64E-E536-4784-8C1A-38C9829B33EA}"/>
    <cellStyle name="Normal 124 2" xfId="5134" xr:uid="{DF04164F-6ED0-45A5-8114-D63E39B8B3A3}"/>
    <cellStyle name="Normal 125" xfId="5135" xr:uid="{A3D82D92-8411-4252-B575-6B538CD555E5}"/>
    <cellStyle name="Normal 125 2" xfId="5136" xr:uid="{F0275C5B-5406-4E84-922E-1BF89C69ED2B}"/>
    <cellStyle name="Normal 126" xfId="5137" xr:uid="{33CED134-6DD1-431D-874E-E9FEC8953883}"/>
    <cellStyle name="Normal 126 2" xfId="5138" xr:uid="{403BF083-6DD6-431E-9E07-14E5463C0FD8}"/>
    <cellStyle name="Normal 127" xfId="5139" xr:uid="{29D1117B-499E-4835-B070-AD3D1BC501E7}"/>
    <cellStyle name="Normal 127 2" xfId="5140" xr:uid="{CECCAD5C-B0AF-441E-996B-0BE33B692689}"/>
    <cellStyle name="Normal 128" xfId="5141" xr:uid="{1AF0FE36-AFF6-4609-BF02-55A88E6CCC16}"/>
    <cellStyle name="Normal 128 2" xfId="5142" xr:uid="{0514C9F2-FD4A-429B-B90C-829785D9ED51}"/>
    <cellStyle name="Normal 129" xfId="5143" xr:uid="{F3F83611-A4D1-443D-9614-7211602C2533}"/>
    <cellStyle name="Normal 129 2" xfId="5144" xr:uid="{5472E8FC-C762-4035-B6D4-0C37E84DCD2F}"/>
    <cellStyle name="Normal 129 3" xfId="5145" xr:uid="{B4C56E24-B0AF-49C3-A78C-9BC0325A90FF}"/>
    <cellStyle name="Normal 13" xfId="1447" xr:uid="{F4429971-D7EE-41B6-9973-054718E6B50B}"/>
    <cellStyle name="Normal 13 2" xfId="1448" xr:uid="{C811A07C-7733-4193-AA39-538C3184A988}"/>
    <cellStyle name="Normal 13 2 2" xfId="5146" xr:uid="{D96042ED-4858-4CAF-9C15-2C3D8BFF7424}"/>
    <cellStyle name="Normal 13 2 2 2" xfId="5147" xr:uid="{846F472C-E80D-491D-A087-3800568A82C9}"/>
    <cellStyle name="Normal 13 2 3" xfId="5148" xr:uid="{A2EB6D39-F7BC-45D1-A5D0-B3C2F3C352B0}"/>
    <cellStyle name="Normal 13 2 3 2" xfId="5149" xr:uid="{1BD64444-F00C-4621-BE26-279F443E6707}"/>
    <cellStyle name="Normal 13 2 4" xfId="5150" xr:uid="{C468A83C-234F-44EB-A1CF-EB7034C5C430}"/>
    <cellStyle name="Normal 13 3" xfId="2348" xr:uid="{2369B826-AE4E-4A0C-ADF6-807E71EF3DA6}"/>
    <cellStyle name="Normal 13 3 2" xfId="5151" xr:uid="{D0529268-B968-4DF2-A2B1-75857A6B7382}"/>
    <cellStyle name="Normal 13 3 3" xfId="5152" xr:uid="{7C4BA443-392A-402A-80D7-C65F16798164}"/>
    <cellStyle name="Normal 13 4" xfId="2544" xr:uid="{E99E082A-4F96-4263-B892-46242E67EF31}"/>
    <cellStyle name="Normal 13 4 2" xfId="5153" xr:uid="{707C5F8E-0026-435B-9358-DD401CD21594}"/>
    <cellStyle name="Normal 13 4 2 2" xfId="5154" xr:uid="{A9921AD0-4991-433C-A6D3-908E7B4546BA}"/>
    <cellStyle name="Normal 13 4 3" xfId="5155" xr:uid="{B8DCCA6E-E245-40E3-ACC6-B868878932D2}"/>
    <cellStyle name="Normal 13 5" xfId="5156" xr:uid="{1C3D28F3-67C8-4762-807A-2F57C9E7FC15}"/>
    <cellStyle name="Normal 13 5 2" xfId="5157" xr:uid="{8504AA2B-6DC7-4627-B8DD-FCF15917515F}"/>
    <cellStyle name="Normal 13 6" xfId="5158" xr:uid="{18753F34-5EA7-414B-8030-A900A4839F89}"/>
    <cellStyle name="Normal 130" xfId="5159" xr:uid="{1F27E423-48B2-43E4-8E14-C5FF0ACF9AEE}"/>
    <cellStyle name="Normal 130 2" xfId="5160" xr:uid="{15075D10-86BC-4F3D-8FBA-C016DDE2D7E7}"/>
    <cellStyle name="Normal 131" xfId="5161" xr:uid="{22BF8A69-6841-44BE-88C0-099FD1B4068D}"/>
    <cellStyle name="Normal 131 2" xfId="5162" xr:uid="{9C6FDB4B-7903-46F9-8C5F-BA58B054C6D9}"/>
    <cellStyle name="Normal 132" xfId="5163" xr:uid="{C20B76EA-9675-49AB-A3A9-8216C310E9DA}"/>
    <cellStyle name="Normal 132 2" xfId="5164" xr:uid="{49627880-AD41-4C91-8F6A-78D28D628802}"/>
    <cellStyle name="Normal 133" xfId="5165" xr:uid="{8EE76248-D391-482A-B372-E0655BF03D20}"/>
    <cellStyle name="Normal 133 2" xfId="5166" xr:uid="{AF547789-261F-4A64-9697-21B187F51888}"/>
    <cellStyle name="Normal 134" xfId="5167" xr:uid="{71D9C38E-9ADC-4B6D-B3BB-85FFFADF9BE4}"/>
    <cellStyle name="Normal 134 2" xfId="5168" xr:uid="{7595EAD4-39D0-425C-9D10-BDE118558682}"/>
    <cellStyle name="Normal 135" xfId="5169" xr:uid="{D7156162-A4A6-490A-BD2F-6BE7F3B9D427}"/>
    <cellStyle name="Normal 135 2" xfId="5170" xr:uid="{76FB4A76-2FEB-400F-9C7E-3EFC0B67A997}"/>
    <cellStyle name="Normal 136" xfId="5171" xr:uid="{4802B98F-D34A-4717-B1BC-69B6B119B3B3}"/>
    <cellStyle name="Normal 136 2" xfId="5172" xr:uid="{05E44307-6A5A-48C6-9535-D5C027867378}"/>
    <cellStyle name="Normal 137" xfId="5173" xr:uid="{C103CF65-6DB2-4D69-8469-4E1EA7884E13}"/>
    <cellStyle name="Normal 137 2" xfId="5174" xr:uid="{6D0ABE4A-3E6C-445D-85BC-514F777E706A}"/>
    <cellStyle name="Normal 138" xfId="5175" xr:uid="{25ADADFE-B6B5-4674-AF93-BB3A20E9754F}"/>
    <cellStyle name="Normal 138 2" xfId="5176" xr:uid="{40D6206C-D95D-4F3E-ABC5-D0F345029D39}"/>
    <cellStyle name="Normal 139" xfId="5177" xr:uid="{9C5C6A56-2BDE-4D08-9446-25099D8146F2}"/>
    <cellStyle name="Normal 139 2" xfId="5178" xr:uid="{508D8781-4A65-4907-968F-CF57B969BA22}"/>
    <cellStyle name="Normal 14" xfId="1449" xr:uid="{82A3A75A-8DC5-4F5E-94A1-BF04F28F7AE0}"/>
    <cellStyle name="Normal 14 2" xfId="1450" xr:uid="{04E1977E-439A-498F-893B-58C4B9FAC37D}"/>
    <cellStyle name="Normal 14 2 2" xfId="5179" xr:uid="{E468802D-2B0E-4242-A3BC-CEF562E55E1A}"/>
    <cellStyle name="Normal 14 2 2 2" xfId="5180" xr:uid="{E853580E-D26B-4EEB-8AC6-D4C852C4C8E7}"/>
    <cellStyle name="Normal 14 2 3" xfId="5181" xr:uid="{B2D15A6D-9C94-44D6-834C-C5EA9E069F56}"/>
    <cellStyle name="Normal 14 2 3 2" xfId="5182" xr:uid="{2FB0FC7D-62D8-4C46-B292-76A99DAD7522}"/>
    <cellStyle name="Normal 14 2 4" xfId="5183" xr:uid="{3037FD93-2A0E-44E3-948D-77035864C1E4}"/>
    <cellStyle name="Normal 14 3" xfId="2350" xr:uid="{1431300F-81A6-4959-AFCD-52F379EB3FAE}"/>
    <cellStyle name="Normal 14 3 2" xfId="5184" xr:uid="{A4EB7845-A23E-499B-A0E4-D642C905CA41}"/>
    <cellStyle name="Normal 14 3 3" xfId="5185" xr:uid="{C825B067-224A-4F45-8A9C-E36B43FA944D}"/>
    <cellStyle name="Normal 14 4" xfId="2545" xr:uid="{E397C44A-8885-451B-B74C-87844076EE7D}"/>
    <cellStyle name="Normal 14 4 2" xfId="5186" xr:uid="{9A2E1AF3-CDDF-4EA7-BE50-9AF305830860}"/>
    <cellStyle name="Normal 14 4 2 2" xfId="5187" xr:uid="{7EA67627-7E08-45F7-A4FB-F4C61F343347}"/>
    <cellStyle name="Normal 14 4 3" xfId="5188" xr:uid="{02B9C6E1-1842-4522-A0CF-F4A6E66B310B}"/>
    <cellStyle name="Normal 14 5" xfId="5189" xr:uid="{577892AA-5F1A-4EA9-A1E0-037FFD93A605}"/>
    <cellStyle name="Normal 14 5 2" xfId="5190" xr:uid="{D729F641-118E-42C2-8E24-B66AF0149622}"/>
    <cellStyle name="Normal 14 6" xfId="5191" xr:uid="{2A5677F4-91EF-4B64-9844-922E966A0EEF}"/>
    <cellStyle name="Normal 140" xfId="5192" xr:uid="{AD07942E-1419-47D4-BAB2-3510D71F8EED}"/>
    <cellStyle name="Normal 140 2" xfId="5193" xr:uid="{E4AA6F65-4A3E-4783-ABDD-142A2A36A0DC}"/>
    <cellStyle name="Normal 141" xfId="5194" xr:uid="{D976561F-B693-4F2F-8B2E-7FD8EE830DA8}"/>
    <cellStyle name="Normal 141 2" xfId="5195" xr:uid="{C3EAC338-1D86-45A9-B96F-47DFACA32338}"/>
    <cellStyle name="Normal 142" xfId="5196" xr:uid="{5F623177-A51F-4757-ADB5-13EC2306E66E}"/>
    <cellStyle name="Normal 142 2" xfId="5197" xr:uid="{B6E3282B-F137-4482-BC4D-7DDEBB37860C}"/>
    <cellStyle name="Normal 143" xfId="5198" xr:uid="{EF75B069-254B-403B-8438-2EE45657D24C}"/>
    <cellStyle name="Normal 143 2" xfId="5199" xr:uid="{6D943748-373B-47DC-9F15-4C1A38FEB206}"/>
    <cellStyle name="Normal 144" xfId="5200" xr:uid="{48CEEBC3-4B1E-49A3-B993-AA08D41A61B0}"/>
    <cellStyle name="Normal 144 2" xfId="5201" xr:uid="{A40F804A-10BF-4156-BCFB-83E0F5787AC8}"/>
    <cellStyle name="Normal 145" xfId="5202" xr:uid="{F2FB763B-952B-45AF-A27C-4EBC052C7C99}"/>
    <cellStyle name="Normal 145 2" xfId="5203" xr:uid="{82994EC9-4EEE-45A9-88C2-458238988350}"/>
    <cellStyle name="Normal 146" xfId="5204" xr:uid="{C68673B7-AED6-4F6E-932D-7D27B75D068B}"/>
    <cellStyle name="Normal 146 2" xfId="5205" xr:uid="{B646B513-9710-4C9D-A561-91DF1331305D}"/>
    <cellStyle name="Normal 147" xfId="5206" xr:uid="{0ED65BEC-A1D4-40D4-8326-A8B5D1390ED1}"/>
    <cellStyle name="Normal 147 2" xfId="5207" xr:uid="{5602CE3A-6E27-4C81-A005-D99CD260143E}"/>
    <cellStyle name="Normal 148" xfId="5208" xr:uid="{6C2D785B-0DA0-45D3-AA4B-DF2B148E3EA1}"/>
    <cellStyle name="Normal 148 2" xfId="5209" xr:uid="{A42151DC-7365-4332-820C-EA39D2D280AB}"/>
    <cellStyle name="Normal 149" xfId="5210" xr:uid="{46032626-9239-4CDF-BD34-C42773805439}"/>
    <cellStyle name="Normal 149 2" xfId="5211" xr:uid="{50D2953A-0B30-435D-B549-8B705906B781}"/>
    <cellStyle name="Normal 15" xfId="1451" xr:uid="{4CFA0B59-9C95-4FFA-917D-8E5F5F8B3407}"/>
    <cellStyle name="Normal 15 2" xfId="1452" xr:uid="{9F6D2A5C-BF9D-4A29-BC50-8272D0FF765C}"/>
    <cellStyle name="Normal 15 2 2" xfId="5212" xr:uid="{E159A591-71C3-458F-8A7B-F17694E2453B}"/>
    <cellStyle name="Normal 15 2 2 2" xfId="5213" xr:uid="{4173A6CA-11B8-4FA9-80C7-54A03674DD87}"/>
    <cellStyle name="Normal 15 2 3" xfId="5214" xr:uid="{626A0BF0-9C8D-45B4-81AC-3F017254EB10}"/>
    <cellStyle name="Normal 15 2 3 2" xfId="5215" xr:uid="{4C668C39-2EFF-45F4-A12A-304F3DF65DF4}"/>
    <cellStyle name="Normal 15 2 4" xfId="5216" xr:uid="{C9D4ABDE-1D7B-4EB5-AE72-BBBC29E25330}"/>
    <cellStyle name="Normal 15 3" xfId="2351" xr:uid="{D07FC098-4E81-4C55-8616-23D47801DD44}"/>
    <cellStyle name="Normal 15 3 2" xfId="5217" xr:uid="{0461AC64-ADC7-4E64-84A4-D193C4FB026B}"/>
    <cellStyle name="Normal 15 3 3" xfId="5218" xr:uid="{395724B9-EC03-4432-A410-8EE5A8DB693B}"/>
    <cellStyle name="Normal 15 4" xfId="2546" xr:uid="{9354F24A-877F-4339-9EF1-4D9A6791BA83}"/>
    <cellStyle name="Normal 15 4 2" xfId="5219" xr:uid="{09E4F211-E11C-41DF-B6BC-214506B44ECD}"/>
    <cellStyle name="Normal 15 4 2 2" xfId="5220" xr:uid="{219643B3-F70F-40BE-BC25-07E363392659}"/>
    <cellStyle name="Normal 15 4 3" xfId="5221" xr:uid="{08604656-50C1-4453-8406-3B612830FFF4}"/>
    <cellStyle name="Normal 15 5" xfId="5222" xr:uid="{8267250E-DB87-4399-B186-FB40AAADD70D}"/>
    <cellStyle name="Normal 15 5 2" xfId="5223" xr:uid="{416B7893-4A01-43F5-B708-1D623FEBABC4}"/>
    <cellStyle name="Normal 15 6" xfId="5224" xr:uid="{142C287E-EEC2-46EB-85BD-39F94E4F959A}"/>
    <cellStyle name="Normal 150" xfId="5225" xr:uid="{AE15FE1B-209E-41B9-A243-1F8263557ED7}"/>
    <cellStyle name="Normal 150 2" xfId="5226" xr:uid="{35151D9E-98B4-40BB-8F09-FF3D912117DA}"/>
    <cellStyle name="Normal 151" xfId="5227" xr:uid="{7F5B4C45-001C-4C00-9B28-099581ACF500}"/>
    <cellStyle name="Normal 151 2" xfId="5228" xr:uid="{0A6DD31C-7713-4098-93C1-00A0DB6DC2A3}"/>
    <cellStyle name="Normal 152" xfId="5229" xr:uid="{C9A65498-E5D8-4F25-8B76-758C22FC712D}"/>
    <cellStyle name="Normal 152 2" xfId="5230" xr:uid="{1A3F4F76-470C-4B2F-980A-B245F54239A0}"/>
    <cellStyle name="Normal 153" xfId="5231" xr:uid="{119BF951-E9EB-4472-90FE-51BC6541D3F7}"/>
    <cellStyle name="Normal 153 2" xfId="5232" xr:uid="{0B58C37E-BBC0-4A67-9A1C-92F1ADE83C03}"/>
    <cellStyle name="Normal 153 3" xfId="5233" xr:uid="{1ABCFE1F-5B43-415E-8792-A3732AEFDB7A}"/>
    <cellStyle name="Normal 154" xfId="5234" xr:uid="{4CEEF374-C464-40E7-BD7B-0DDB825633AC}"/>
    <cellStyle name="Normal 154 2" xfId="5235" xr:uid="{D72DC44E-B0E4-4E31-8AD4-70F82F23E7C4}"/>
    <cellStyle name="Normal 155" xfId="5236" xr:uid="{C1F65C91-0A89-4F6E-B301-7619DB4E2C02}"/>
    <cellStyle name="Normal 155 2" xfId="5237" xr:uid="{8AA2FA98-DF1A-46F1-A380-51E40C7385EB}"/>
    <cellStyle name="Normal 156" xfId="5238" xr:uid="{A84F92DA-506E-4151-88E1-9B7A21CF9D9A}"/>
    <cellStyle name="Normal 156 2" xfId="5239" xr:uid="{0B8E801E-C186-4C06-BD1F-8EC1C883132D}"/>
    <cellStyle name="Normal 157" xfId="5240" xr:uid="{A0400D58-3B6B-4B65-9718-010B931CF3E7}"/>
    <cellStyle name="Normal 157 2" xfId="5241" xr:uid="{CE482C64-D9D1-4414-8B63-F8FEC5900626}"/>
    <cellStyle name="Normal 158" xfId="5242" xr:uid="{F5E7A035-3390-43A8-BF03-58B0B89CF45C}"/>
    <cellStyle name="Normal 158 2" xfId="5243" xr:uid="{C5BEBAB9-0B9A-46BE-AA57-53D3DFC07974}"/>
    <cellStyle name="Normal 159" xfId="5244" xr:uid="{71C3CD78-6FF2-4ED2-98E7-BF5A2D17BB77}"/>
    <cellStyle name="Normal 159 2" xfId="5245" xr:uid="{7C25DD70-1698-44BF-A3BC-5AAFAB1B17C5}"/>
    <cellStyle name="Normal 16" xfId="1453" xr:uid="{C9B699AF-F4B2-46EE-8B10-FCFABA76F17A}"/>
    <cellStyle name="Normal 16 2" xfId="1454" xr:uid="{363E4809-0646-4159-B304-13DCD837FC9E}"/>
    <cellStyle name="Normal 16 2 2" xfId="5246" xr:uid="{1BD90E34-CBB6-4B3A-96E7-36368FA03AA2}"/>
    <cellStyle name="Normal 16 2 2 2" xfId="5247" xr:uid="{178AFA58-BA6D-42FC-9A34-00CC0DCB794B}"/>
    <cellStyle name="Normal 16 2 3" xfId="5248" xr:uid="{3EC1BC97-9690-46BF-BFD1-BDA3A244B290}"/>
    <cellStyle name="Normal 16 2 3 2" xfId="5249" xr:uid="{D0E20800-0508-40CC-84F4-18F95F684CA4}"/>
    <cellStyle name="Normal 16 2 4" xfId="5250" xr:uid="{C7A63C4D-B80C-4F04-BDED-97AB0D4B0D29}"/>
    <cellStyle name="Normal 16 3" xfId="2352" xr:uid="{45DCB42D-4C3B-4E45-8705-128FFD2086DB}"/>
    <cellStyle name="Normal 16 3 2" xfId="5251" xr:uid="{5C05F301-1640-4069-85C6-1AEA39657185}"/>
    <cellStyle name="Normal 16 3 3" xfId="5252" xr:uid="{085B1BE9-8971-4CD7-99B6-7869CDD7876F}"/>
    <cellStyle name="Normal 16 4" xfId="2547" xr:uid="{93241687-381A-4D49-AEEE-59BDDD94B637}"/>
    <cellStyle name="Normal 16 4 2" xfId="5253" xr:uid="{DCAEBC16-ACA2-4841-8B46-AB7942F804D1}"/>
    <cellStyle name="Normal 16 4 2 2" xfId="5254" xr:uid="{E4C1830B-4B01-4C69-B81B-FA11B41E8792}"/>
    <cellStyle name="Normal 16 4 3" xfId="5255" xr:uid="{F9809E08-AFCD-4D1E-B92B-66362DD083BA}"/>
    <cellStyle name="Normal 16 5" xfId="5256" xr:uid="{BC980390-253D-4055-9C3F-72885C1D1096}"/>
    <cellStyle name="Normal 16 5 2" xfId="5257" xr:uid="{B3F56742-89F7-4FBE-8D06-A5048AAFAF15}"/>
    <cellStyle name="Normal 16 6" xfId="5258" xr:uid="{526CD1A1-2B23-4F34-AD29-DDD896D7D9C8}"/>
    <cellStyle name="Normal 160" xfId="5259" xr:uid="{ECC132BB-1036-43A6-8636-617D32328DF8}"/>
    <cellStyle name="Normal 160 2" xfId="5260" xr:uid="{C7D572CB-A273-47E4-9633-CD4A978DB57D}"/>
    <cellStyle name="Normal 161" xfId="5261" xr:uid="{2ADD6F73-1046-477F-8BFC-09129606E1CB}"/>
    <cellStyle name="Normal 161 2" xfId="5262" xr:uid="{0A29F661-4E09-4A0B-94E6-51552965A015}"/>
    <cellStyle name="Normal 162" xfId="5263" xr:uid="{95F4A2D3-C791-4EAC-BE45-FBBF0CC96A2C}"/>
    <cellStyle name="Normal 162 2" xfId="5264" xr:uid="{941C37FD-1331-425B-88D4-949A062EB45E}"/>
    <cellStyle name="Normal 163" xfId="5265" xr:uid="{5FCD2DAA-B4C8-4916-96C9-6D49ED8FB5DD}"/>
    <cellStyle name="Normal 163 2" xfId="5266" xr:uid="{99D98219-6E5F-41CE-BDBD-A49960603ADA}"/>
    <cellStyle name="Normal 164" xfId="5267" xr:uid="{948DC07D-8102-4068-BCEA-3883135F23D9}"/>
    <cellStyle name="Normal 164 2" xfId="5268" xr:uid="{9CE30FE4-7527-4268-8085-A823C9E5DA45}"/>
    <cellStyle name="Normal 165" xfId="5269" xr:uid="{73089897-B3E1-49D2-8E92-665B871454D6}"/>
    <cellStyle name="Normal 165 2" xfId="5270" xr:uid="{1B387570-3927-4C78-B52E-D2CB00EBA807}"/>
    <cellStyle name="Normal 166" xfId="5271" xr:uid="{D01A2BEA-068A-47E7-A2BF-DC4611AC6DA2}"/>
    <cellStyle name="Normal 166 2" xfId="5272" xr:uid="{DFC9D1D8-A47D-4175-A8A2-0D9807D2D6D7}"/>
    <cellStyle name="Normal 167" xfId="5273" xr:uid="{457427F0-FC3C-4C00-86A4-3DF9CDAEF3A0}"/>
    <cellStyle name="Normal 167 2" xfId="5274" xr:uid="{BA9905CD-9186-4990-B7A0-216EA4293234}"/>
    <cellStyle name="Normal 168" xfId="5275" xr:uid="{8041BF66-AE2B-474B-A209-12A8FEDE825C}"/>
    <cellStyle name="Normal 168 2" xfId="5276" xr:uid="{9D2EF106-C94F-4A02-92F6-09DEAA205297}"/>
    <cellStyle name="Normal 169" xfId="5277" xr:uid="{96C9258A-3090-4533-A5DF-3FD20E391A69}"/>
    <cellStyle name="Normal 169 2" xfId="5278" xr:uid="{E678F5FB-92D1-4922-A4A2-1B258F4DA755}"/>
    <cellStyle name="Normal 17" xfId="1455" xr:uid="{27775390-E682-4202-9898-8A917D4217AB}"/>
    <cellStyle name="Normal 17 2" xfId="1456" xr:uid="{F1C5EE71-5192-4CFF-B76E-7818058E26AE}"/>
    <cellStyle name="Normal 17 2 2" xfId="5279" xr:uid="{FC29FC72-60F9-4CF3-898B-6194FCCD5F04}"/>
    <cellStyle name="Normal 17 2 2 2" xfId="5280" xr:uid="{1168EF33-D496-4A0D-A3D3-A88D73FF8845}"/>
    <cellStyle name="Normal 17 2 3" xfId="5281" xr:uid="{CA6CDEA7-B397-4643-BEB4-8689639BA668}"/>
    <cellStyle name="Normal 17 2 3 2" xfId="5282" xr:uid="{5D1B8072-B338-4A97-ACB5-442C4795496C}"/>
    <cellStyle name="Normal 17 2 4" xfId="5283" xr:uid="{5340BD9F-BF66-4E93-ABA2-C3C4E4F96EA5}"/>
    <cellStyle name="Normal 17 3" xfId="2353" xr:uid="{AB7DDBEA-CA25-4989-80AB-F4B833200389}"/>
    <cellStyle name="Normal 17 3 2" xfId="5284" xr:uid="{FE6BFC09-69F6-40DF-BCE0-91B42711A951}"/>
    <cellStyle name="Normal 17 3 3" xfId="5285" xr:uid="{3CBC555B-5644-4EEB-B4BB-540A022C71AE}"/>
    <cellStyle name="Normal 17 4" xfId="2548" xr:uid="{421F1842-AF30-46DC-B6FB-7F6F77960E1C}"/>
    <cellStyle name="Normal 17 4 2" xfId="5286" xr:uid="{32E50D9E-DD1C-452A-81A8-90302ED5EC11}"/>
    <cellStyle name="Normal 17 4 2 2" xfId="5287" xr:uid="{66301952-1530-4162-AEF8-054CC53BF684}"/>
    <cellStyle name="Normal 17 4 3" xfId="5288" xr:uid="{B9CC63F7-7AC8-4939-B8FF-68BEAE3A76E8}"/>
    <cellStyle name="Normal 17 5" xfId="5289" xr:uid="{58A121D4-DB38-444A-825F-91096C9CB14F}"/>
    <cellStyle name="Normal 17 5 2" xfId="5290" xr:uid="{E7F6E13D-8E68-433B-9A42-83B3C7E3F2A5}"/>
    <cellStyle name="Normal 17 6" xfId="5291" xr:uid="{1E92AAC2-5FC5-44FD-8817-B761C7549406}"/>
    <cellStyle name="Normal 170" xfId="5292" xr:uid="{E967C49E-1BFD-4174-A97A-85FC13866B78}"/>
    <cellStyle name="Normal 170 2" xfId="5293" xr:uid="{2EB3F1FC-A913-4167-A852-55ADF4728603}"/>
    <cellStyle name="Normal 171" xfId="5294" xr:uid="{5429688D-2B16-4051-8B9F-41E6C0F68189}"/>
    <cellStyle name="Normal 171 2" xfId="5295" xr:uid="{96FAB96C-97B0-436D-A903-7DAA07937056}"/>
    <cellStyle name="Normal 172" xfId="5296" xr:uid="{58540C8C-C1E7-43A6-B86B-E77831E8301C}"/>
    <cellStyle name="Normal 172 2" xfId="5297" xr:uid="{5BFB6F1A-B891-4B04-9446-78F118EA4283}"/>
    <cellStyle name="Normal 173" xfId="5298" xr:uid="{0A0150AA-B6BB-4A25-B48A-BEB0EF9ADA94}"/>
    <cellStyle name="Normal 173 2" xfId="5299" xr:uid="{1D3052DA-B57B-4967-BA74-041FF724D824}"/>
    <cellStyle name="Normal 174" xfId="5300" xr:uid="{C13078ED-2FF7-4129-AE0B-5E3ACCF5EF81}"/>
    <cellStyle name="Normal 174 2" xfId="5301" xr:uid="{690B6FAB-2630-4185-8F62-4440A29C1558}"/>
    <cellStyle name="Normal 175" xfId="5302" xr:uid="{99D6A33E-CF62-4901-8FC3-C625E73936B0}"/>
    <cellStyle name="Normal 175 2" xfId="5303" xr:uid="{4B60F12F-6970-4CFA-80A7-6E4909BACB74}"/>
    <cellStyle name="Normal 176" xfId="5304" xr:uid="{A10E2169-D73C-4EE9-B2BA-24F565A065B0}"/>
    <cellStyle name="Normal 176 2" xfId="5305" xr:uid="{E96A9C72-A0D1-4DFB-A2FC-56A3DB4F69C9}"/>
    <cellStyle name="Normal 177" xfId="5306" xr:uid="{122E585F-66B1-4ADE-B0A7-7A726C6EA04C}"/>
    <cellStyle name="Normal 178" xfId="5307" xr:uid="{57C24EB4-5955-4DAE-9898-8735CFB876F7}"/>
    <cellStyle name="Normal 178 2" xfId="5308" xr:uid="{D0BD4486-ACEC-4EB8-B18E-80571591E427}"/>
    <cellStyle name="Normal 179" xfId="5309" xr:uid="{FF75E98E-EE0F-4B1F-A93C-29E0ED2019B3}"/>
    <cellStyle name="Normal 179 2" xfId="5310" xr:uid="{BB7027D8-C56D-474C-9B1C-1B86C6B1729F}"/>
    <cellStyle name="Normal 18" xfId="1457" xr:uid="{83FB0F61-D470-4748-A24C-D0C7CA379301}"/>
    <cellStyle name="Normal 18 2" xfId="1458" xr:uid="{A7F4445D-5F69-41D4-8BE2-22786FA2A2A5}"/>
    <cellStyle name="Normal 18 2 2" xfId="5311" xr:uid="{CE684DDA-CD0A-4DDC-8E01-0F5C239397C6}"/>
    <cellStyle name="Normal 18 2 2 2" xfId="5312" xr:uid="{F0E6CB5F-C573-42BA-BE5A-2F2E64879FD0}"/>
    <cellStyle name="Normal 18 2 3" xfId="5313" xr:uid="{EFE3A77F-5CE3-403F-BCB9-54B3D711426C}"/>
    <cellStyle name="Normal 18 2 3 2" xfId="5314" xr:uid="{A20D38E6-7ED4-476E-80F6-B928F181B2EA}"/>
    <cellStyle name="Normal 18 2 4" xfId="5315" xr:uid="{70F723CC-FC73-438D-8A86-68EA690201F1}"/>
    <cellStyle name="Normal 18 3" xfId="2354" xr:uid="{E4CF46D6-2C43-4666-8238-7A7DADA25C5B}"/>
    <cellStyle name="Normal 18 3 2" xfId="5316" xr:uid="{3AEF5C13-3C74-4106-9989-D4F55C2D2472}"/>
    <cellStyle name="Normal 18 3 3" xfId="5317" xr:uid="{9C8B28DD-A824-4D5B-8696-1BC340A710DE}"/>
    <cellStyle name="Normal 18 4" xfId="2549" xr:uid="{666C3ED9-7319-47F0-9212-539540A0666F}"/>
    <cellStyle name="Normal 18 4 2" xfId="5318" xr:uid="{D163253C-5CF6-475C-8D55-18F6361D6ECA}"/>
    <cellStyle name="Normal 18 4 2 2" xfId="5319" xr:uid="{8FBC6FDF-CF31-401E-83C4-7C3A9AE9819B}"/>
    <cellStyle name="Normal 18 4 3" xfId="5320" xr:uid="{E83855E6-8629-44CA-A832-0EA431C03C15}"/>
    <cellStyle name="Normal 18 5" xfId="5321" xr:uid="{71E74C25-C8A7-4FFC-978E-A5B826E026D7}"/>
    <cellStyle name="Normal 18 5 2" xfId="5322" xr:uid="{0CF88872-C495-4A72-AFC3-6B70B5080666}"/>
    <cellStyle name="Normal 18 6" xfId="5323" xr:uid="{99323BC6-71C7-48EE-817D-96378045A087}"/>
    <cellStyle name="Normal 180" xfId="5324" xr:uid="{E0AD2951-0232-43C0-82C8-4C191F5071E4}"/>
    <cellStyle name="Normal 180 2" xfId="5325" xr:uid="{5F987C8F-6D8D-4C28-B424-B7A62BBCE85A}"/>
    <cellStyle name="Normal 181" xfId="5326" xr:uid="{93D2B2EB-7987-4ABC-8480-A16D3A4FB1F2}"/>
    <cellStyle name="Normal 181 2" xfId="5327" xr:uid="{77966B6A-2AD9-4878-B74F-CE8ABDE36F94}"/>
    <cellStyle name="Normal 182" xfId="5328" xr:uid="{0603FF6E-ADF7-4DAC-9577-AED6FBDE16B5}"/>
    <cellStyle name="Normal 182 2" xfId="5329" xr:uid="{F9E4D7CF-1A18-4A4E-9F39-B6129E42FEEF}"/>
    <cellStyle name="Normal 183" xfId="5330" xr:uid="{EE837768-982C-44ED-9198-BC7763A6E8DE}"/>
    <cellStyle name="Normal 183 2" xfId="5331" xr:uid="{2A91AC3C-AA4B-4616-A938-374764A9B440}"/>
    <cellStyle name="Normal 184" xfId="5332" xr:uid="{62F78276-4989-497E-AD34-0BCCD5D25FCF}"/>
    <cellStyle name="Normal 184 2" xfId="5333" xr:uid="{885914D8-BC91-49EC-BA4A-7EFE78A3F281}"/>
    <cellStyle name="Normal 185" xfId="5334" xr:uid="{490DFEAD-77D8-4126-BFA0-BAE076A8B11D}"/>
    <cellStyle name="Normal 185 2" xfId="5335" xr:uid="{F63513C6-2393-4B40-966F-901936A081BD}"/>
    <cellStyle name="Normal 186" xfId="5336" xr:uid="{4996C9C4-46BD-4260-860E-757282CF1176}"/>
    <cellStyle name="Normal 186 2" xfId="5337" xr:uid="{3286FF38-F3F6-4145-AA16-84B7A519CDF5}"/>
    <cellStyle name="Normal 187" xfId="5338" xr:uid="{5A65BBAB-8979-4C9F-B0A5-10B2615D6532}"/>
    <cellStyle name="Normal 187 2" xfId="5339" xr:uid="{113B852C-04C5-440E-AD25-8775C5045C3B}"/>
    <cellStyle name="Normal 188" xfId="5340" xr:uid="{34D7F4B5-A2D7-4F88-88CC-2B0ABA399932}"/>
    <cellStyle name="Normal 188 2" xfId="5341" xr:uid="{B804DD3A-6162-49CD-92CF-462F880D4B70}"/>
    <cellStyle name="Normal 189" xfId="5342" xr:uid="{0E5F7162-9A52-4D8B-8263-E5FF59FCFCAA}"/>
    <cellStyle name="Normal 189 2" xfId="5343" xr:uid="{7657CCEE-36FB-4BA3-A1CA-FBD7C8914C5E}"/>
    <cellStyle name="Normal 19" xfId="1459" xr:uid="{3A7FF6E0-B5E5-474D-A701-365867ABEFB1}"/>
    <cellStyle name="Normal 19 2" xfId="1460" xr:uid="{5B441827-9048-4322-94D6-73B32D9E3231}"/>
    <cellStyle name="Normal 19 2 2" xfId="5344" xr:uid="{7D659974-BD95-4E19-BDEC-F3D1F067C56A}"/>
    <cellStyle name="Normal 19 2 2 2" xfId="5345" xr:uid="{AD7EDC6C-C73A-4331-813B-A5CA5AA27F2B}"/>
    <cellStyle name="Normal 19 2 3" xfId="5346" xr:uid="{5AA568B9-8259-41D8-930D-32C37E3DBEC0}"/>
    <cellStyle name="Normal 19 2 3 2" xfId="5347" xr:uid="{DD1069CF-A5AE-4626-B423-7E83DFCA0ED4}"/>
    <cellStyle name="Normal 19 2 4" xfId="5348" xr:uid="{C6A26F52-8951-4CE7-8341-5BA4A3B1059F}"/>
    <cellStyle name="Normal 19 3" xfId="2355" xr:uid="{23518CA7-94A5-48B3-B8E1-537F0B3EC250}"/>
    <cellStyle name="Normal 19 3 2" xfId="5349" xr:uid="{3525152F-4FB6-4BA0-863D-E1E09C16BDAF}"/>
    <cellStyle name="Normal 19 3 3" xfId="5350" xr:uid="{B689353C-849D-4625-8DD4-335C109F5804}"/>
    <cellStyle name="Normal 19 4" xfId="2550" xr:uid="{BA094587-8DE9-48CA-8FC7-A34586C7F225}"/>
    <cellStyle name="Normal 19 4 2" xfId="5351" xr:uid="{2BAF6A16-AF97-4877-B926-7B2BC838AC9B}"/>
    <cellStyle name="Normal 19 4 2 2" xfId="5352" xr:uid="{CB1D2537-AEEF-497A-A906-5A8611FB0967}"/>
    <cellStyle name="Normal 19 4 3" xfId="5353" xr:uid="{C216D224-8318-4ABF-B8BD-EBAC600EE417}"/>
    <cellStyle name="Normal 19 5" xfId="5354" xr:uid="{47F39122-5C9A-4E73-821B-650D040D508E}"/>
    <cellStyle name="Normal 19 5 2" xfId="5355" xr:uid="{11CD9F13-3E42-4899-8190-D080CA2A5551}"/>
    <cellStyle name="Normal 19 6" xfId="5356" xr:uid="{D378E653-F2F6-4C15-894A-549D47F2B17F}"/>
    <cellStyle name="Normal 190" xfId="5357" xr:uid="{7EDC712D-2A67-4278-960A-AB1497AA54A9}"/>
    <cellStyle name="Normal 190 2" xfId="5358" xr:uid="{EC36DB8E-4F7B-42DC-9662-04AA444765F0}"/>
    <cellStyle name="Normal 191" xfId="5359" xr:uid="{8517ABA6-83A1-49F2-B125-FD06E3EB8D6F}"/>
    <cellStyle name="Normal 191 2" xfId="5360" xr:uid="{D9D77B67-0485-4DA3-97A1-096038C4538F}"/>
    <cellStyle name="Normal 192" xfId="5361" xr:uid="{E90077B3-2D18-483E-88CF-3125EB64759C}"/>
    <cellStyle name="Normal 192 2" xfId="5362" xr:uid="{04CA5F4F-E43A-4D5A-97F5-E2B19C3F0A26}"/>
    <cellStyle name="Normal 193" xfId="5363" xr:uid="{DA4232AA-272F-430A-80B2-EE61272A68BB}"/>
    <cellStyle name="Normal 193 2" xfId="5364" xr:uid="{E94C1CAA-F0BE-40EF-8A53-4E04A9D646D9}"/>
    <cellStyle name="Normal 194" xfId="5365" xr:uid="{C162FD66-6427-449B-BE19-B3D43DB46611}"/>
    <cellStyle name="Normal 194 2" xfId="5366" xr:uid="{48B868E6-A0AD-46E9-8CEC-7D94212E9471}"/>
    <cellStyle name="Normal 195" xfId="5367" xr:uid="{9607F58C-A3ED-44FD-85C5-DCF85D094BDF}"/>
    <cellStyle name="Normal 195 2" xfId="5368" xr:uid="{2EE1F302-518C-4183-99A5-23A27F691F72}"/>
    <cellStyle name="Normal 196" xfId="5369" xr:uid="{97B09F6E-0491-4276-8DBD-B0C1F1BC398B}"/>
    <cellStyle name="Normal 196 2" xfId="5370" xr:uid="{6FAB582A-A1B8-40EE-8BEE-9B2BD15C418B}"/>
    <cellStyle name="Normal 197" xfId="5371" xr:uid="{DA119933-B1FD-46EA-975B-34DB7E8C8301}"/>
    <cellStyle name="Normal 197 2" xfId="5372" xr:uid="{734E49DB-6B62-4C4E-9AE9-4EAC17D61E3E}"/>
    <cellStyle name="Normal 198" xfId="5373" xr:uid="{68C2AF33-7F72-4423-B41C-AC0C8B2F5B46}"/>
    <cellStyle name="Normal 198 2" xfId="5374" xr:uid="{148750B2-70A9-48FE-8108-10B83BFE5503}"/>
    <cellStyle name="Normal 199" xfId="5375" xr:uid="{42C96F2B-17D7-4937-8CF1-3B7E082A8B61}"/>
    <cellStyle name="Normal 199 2" xfId="5376" xr:uid="{AC895016-2EDA-4DB5-A4BB-3EE4076BFF3E}"/>
    <cellStyle name="Normal 2" xfId="9" xr:uid="{CA0F219E-237A-41C2-9313-990D1F3175BD}"/>
    <cellStyle name="Normal 2 10" xfId="5377" xr:uid="{9641A950-CCE4-4304-B853-8D34C633A85A}"/>
    <cellStyle name="Normal 2 2" xfId="1461" xr:uid="{BB3153D4-F230-477F-8090-06AC28656749}"/>
    <cellStyle name="Normal 2 2 2" xfId="1462" xr:uid="{B8FEA9B8-402D-4DDF-A547-AAFBD430D011}"/>
    <cellStyle name="Normal 2 2 2 2" xfId="1463" xr:uid="{0D9E622E-5222-4782-A482-44457A9D39D7}"/>
    <cellStyle name="Normal 2 2 2 2 2" xfId="5378" xr:uid="{9ACB2337-7EB0-4C59-8F7B-846965AD7971}"/>
    <cellStyle name="Normal 2 2 2 2 2 2" xfId="5379" xr:uid="{93976EE6-02A3-491B-9F6A-B80FACA18589}"/>
    <cellStyle name="Normal 2 2 2 2 3" xfId="5380" xr:uid="{0C8C3E4D-937E-4A1A-9D2E-0564EB8BF58E}"/>
    <cellStyle name="Normal 2 2 2 2 3 2" xfId="5381" xr:uid="{DDA3B4F2-D726-452A-9788-27866F08B204}"/>
    <cellStyle name="Normal 2 2 2 2 4" xfId="5382" xr:uid="{305DC81E-1578-4F2B-B1E1-10A5AD3A7CF1}"/>
    <cellStyle name="Normal 2 2 2 3" xfId="5383" xr:uid="{72EA8A6C-E926-4689-B5DF-C04E66A37D57}"/>
    <cellStyle name="Normal 2 2 2 3 2" xfId="5384" xr:uid="{B82DCB7B-B78B-40A5-B770-153DBD718C13}"/>
    <cellStyle name="Normal 2 2 2 4" xfId="5385" xr:uid="{112E4D23-ECEE-4AA2-965A-A24C0F899093}"/>
    <cellStyle name="Normal 2 2 2 4 2" xfId="5386" xr:uid="{01D5CB74-5F88-49F8-B889-7AEB094F1A61}"/>
    <cellStyle name="Normal 2 2 2 5" xfId="5387" xr:uid="{F92C5EBA-DE65-4F20-9B3E-D4D99CD93815}"/>
    <cellStyle name="Normal 2 2 3" xfId="1464" xr:uid="{120F8AB7-5B33-401F-AFB2-D1846576776E}"/>
    <cellStyle name="Normal 2 2 3 2" xfId="1465" xr:uid="{77A5CD31-D75F-457C-B547-38FF23ED4920}"/>
    <cellStyle name="Normal 2 2 3 2 2" xfId="5388" xr:uid="{FF4898BD-6F26-41BE-B6EE-180065122C23}"/>
    <cellStyle name="Normal 2 2 3 2 2 2" xfId="5389" xr:uid="{7B0A8ED5-4E07-4BFD-8D09-609ED4EE4357}"/>
    <cellStyle name="Normal 2 2 3 2 3" xfId="5390" xr:uid="{53043663-FA00-4D96-8B76-5B31DBB2098C}"/>
    <cellStyle name="Normal 2 2 3 2 3 2" xfId="5391" xr:uid="{7DE2CC9C-2489-44E5-B45D-8CC0289E2ACB}"/>
    <cellStyle name="Normal 2 2 3 2 4" xfId="5392" xr:uid="{2A1778CE-3407-45C3-B2A3-AFFE689A9D9D}"/>
    <cellStyle name="Normal 2 2 3 3" xfId="5393" xr:uid="{CFEB5992-CF2A-4886-9447-5501F7082AB2}"/>
    <cellStyle name="Normal 2 2 3 3 2" xfId="5394" xr:uid="{33C4415F-228E-4ED6-817F-BADF68D0001A}"/>
    <cellStyle name="Normal 2 2 3 4" xfId="5395" xr:uid="{47B97B58-8AAB-43EF-9C91-9335FA37FAE8}"/>
    <cellStyle name="Normal 2 2 3 4 2" xfId="5396" xr:uid="{DFE85240-B6EC-437A-9781-4717E2DECEED}"/>
    <cellStyle name="Normal 2 2 3 5" xfId="5397" xr:uid="{2A5CD52B-E750-4C09-AF01-4F8F453163F4}"/>
    <cellStyle name="Normal 2 2 4" xfId="1466" xr:uid="{B1A422EE-C091-4BA3-B3AB-77904058E429}"/>
    <cellStyle name="Normal 2 2 4 2" xfId="5398" xr:uid="{E7B77661-56E4-4D38-8C0E-193956AD1427}"/>
    <cellStyle name="Normal 2 2 4 2 2" xfId="5399" xr:uid="{AA89A236-9B46-497A-82D9-B6B0A7BE3380}"/>
    <cellStyle name="Normal 2 2 4 3" xfId="5400" xr:uid="{774BA526-5E09-42DD-A073-06B4D1D2B364}"/>
    <cellStyle name="Normal 2 2 4 3 2" xfId="5401" xr:uid="{1CBAE4DB-1937-4DC9-A7BD-B740E23894CF}"/>
    <cellStyle name="Normal 2 2 4 4" xfId="5402" xr:uid="{94E43F08-AFB1-42DD-9962-8526476049F4}"/>
    <cellStyle name="Normal 2 2 5" xfId="2408" xr:uid="{0D561E16-B9F0-47F1-95D3-E0306531C6A4}"/>
    <cellStyle name="Normal 2 2 5 2" xfId="5403" xr:uid="{EE392D66-B81A-4E4C-B951-A13F452AB2CF}"/>
    <cellStyle name="Normal 2 2 5 3" xfId="5404" xr:uid="{11D45944-CF3A-4965-9199-214782E9C464}"/>
    <cellStyle name="Normal 2 2 6" xfId="5405" xr:uid="{4CF8DEFD-073F-434E-8F7E-760155D3C6ED}"/>
    <cellStyle name="Normal 2 2 6 2" xfId="5406" xr:uid="{1E818836-BB07-4431-93C2-9357196357C7}"/>
    <cellStyle name="Normal 2 2 7" xfId="5407" xr:uid="{04641018-78B3-42C0-9306-D2CE0858A706}"/>
    <cellStyle name="Normal 2 2 7 2" xfId="5408" xr:uid="{329B214D-5D1C-4438-901B-7129C88F6EAC}"/>
    <cellStyle name="Normal 2 2 8" xfId="5409" xr:uid="{95B4CCC4-3446-4C8D-A91F-30E8F310AE60}"/>
    <cellStyle name="Normal 2 3" xfId="1467" xr:uid="{39F7DED1-8E22-40B0-9586-9ED07943F5CB}"/>
    <cellStyle name="Normal 2 3 2" xfId="1468" xr:uid="{C5ED31C1-E982-467A-A930-55469E3BAD0F}"/>
    <cellStyle name="Normal 2 3 2 2" xfId="1469" xr:uid="{8B6C3DE3-96CF-4420-8999-27BFB7263826}"/>
    <cellStyle name="Normal 2 3 2 2 2" xfId="5410" xr:uid="{56494640-B88A-473E-BB9A-490D0D3C754A}"/>
    <cellStyle name="Normal 2 3 2 2 2 2" xfId="5411" xr:uid="{2B641B57-FEE5-4D0E-BF2E-7048B34F6BF7}"/>
    <cellStyle name="Normal 2 3 2 2 3" xfId="5412" xr:uid="{83BF935B-61C2-4E4B-8C28-4750F14B5ACF}"/>
    <cellStyle name="Normal 2 3 2 2 3 2" xfId="5413" xr:uid="{6C36BBA9-3282-4A09-8E29-BA25840EA0A1}"/>
    <cellStyle name="Normal 2 3 2 2 4" xfId="5414" xr:uid="{02BDB0C1-443C-420C-9E63-07F29124CF74}"/>
    <cellStyle name="Normal 2 3 2 3" xfId="5415" xr:uid="{27797A44-1A6D-4465-8DCD-81D720D7A07A}"/>
    <cellStyle name="Normal 2 3 2 3 2" xfId="5416" xr:uid="{184AEA7D-2132-4F30-95C0-BE30EB6CF18A}"/>
    <cellStyle name="Normal 2 3 2 4" xfId="5417" xr:uid="{AF0848FB-7FDE-4A42-8D2B-576615371C42}"/>
    <cellStyle name="Normal 2 3 2 4 2" xfId="5418" xr:uid="{9412A4DD-2B7E-4BAC-A964-99F944E04643}"/>
    <cellStyle name="Normal 2 3 2 5" xfId="5419" xr:uid="{96FA5401-5F42-4A36-98E9-49BB135785F0}"/>
    <cellStyle name="Normal 2 3 3" xfId="1470" xr:uid="{EBD4D5F9-1E48-48BE-A327-35C6E71FF914}"/>
    <cellStyle name="Normal 2 3 3 2" xfId="1471" xr:uid="{D849F2D7-C20D-447E-A25E-2E15566BBFB4}"/>
    <cellStyle name="Normal 2 3 3 2 2" xfId="5420" xr:uid="{316240CA-1C8B-4C6F-B45F-99637C20DBA7}"/>
    <cellStyle name="Normal 2 3 3 2 2 2" xfId="5421" xr:uid="{5CA3CF31-BF21-426D-AE97-10F566D4CCA5}"/>
    <cellStyle name="Normal 2 3 3 2 3" xfId="5422" xr:uid="{B9CDA9BC-65AC-45C0-AF39-211112B7D819}"/>
    <cellStyle name="Normal 2 3 3 2 3 2" xfId="5423" xr:uid="{BB8AD440-C4B3-4E76-B2B9-512DBF9EB2D3}"/>
    <cellStyle name="Normal 2 3 3 2 4" xfId="5424" xr:uid="{F23A75CA-EE1E-483F-AC58-8E74BF72B078}"/>
    <cellStyle name="Normal 2 3 3 3" xfId="5425" xr:uid="{026EA1AA-BCD0-41EA-99E8-BC5A2368134C}"/>
    <cellStyle name="Normal 2 3 3 3 2" xfId="5426" xr:uid="{D0A21437-F4B0-4BA7-8D8E-F7472B95BB56}"/>
    <cellStyle name="Normal 2 3 3 4" xfId="5427" xr:uid="{BFD48C92-B583-4F17-A33E-51AA0B31AF2D}"/>
    <cellStyle name="Normal 2 3 3 4 2" xfId="5428" xr:uid="{F81F823D-5CB1-4DE9-9E9B-FC4B9513A435}"/>
    <cellStyle name="Normal 2 3 3 5" xfId="5429" xr:uid="{8091FE01-8B4C-4526-AA2D-3CFF2B8C3FFF}"/>
    <cellStyle name="Normal 2 3 4" xfId="1472" xr:uid="{DE803284-2D4C-47A6-A391-E3E97D5C74F2}"/>
    <cellStyle name="Normal 2 3 4 2" xfId="5430" xr:uid="{E6DB0C3B-5C90-4EDF-A7CE-F6FC891D6785}"/>
    <cellStyle name="Normal 2 3 4 2 2" xfId="5431" xr:uid="{F74466E4-637D-4E1E-B27A-29EBC171C45F}"/>
    <cellStyle name="Normal 2 3 4 3" xfId="5432" xr:uid="{706EF366-F661-4BF6-B596-D6A67A878F2C}"/>
    <cellStyle name="Normal 2 3 4 3 2" xfId="5433" xr:uid="{801E569E-161A-431F-B958-7242AE76B30D}"/>
    <cellStyle name="Normal 2 3 4 4" xfId="5434" xr:uid="{B7D9BA32-BF58-4D83-9600-8EE938FCED8E}"/>
    <cellStyle name="Normal 2 3 5" xfId="2409" xr:uid="{147C796C-86C9-4B13-8A02-F7ACE1BF10A3}"/>
    <cellStyle name="Normal 2 3 5 2" xfId="5435" xr:uid="{3A291873-7C65-44C7-96BB-68E155143A54}"/>
    <cellStyle name="Normal 2 3 5 3" xfId="5436" xr:uid="{4E93F43D-B0ED-4854-9A1A-F40B99C9DD85}"/>
    <cellStyle name="Normal 2 3 6" xfId="5437" xr:uid="{28D1C59B-6E75-4E70-994D-7E9839C7DCB6}"/>
    <cellStyle name="Normal 2 3 6 2" xfId="5438" xr:uid="{F2260FB7-414B-4D7E-986D-2F8B70265AB6}"/>
    <cellStyle name="Normal 2 3 7" xfId="5439" xr:uid="{E0756599-9F76-4049-90C5-61046D345B0F}"/>
    <cellStyle name="Normal 2 3 7 2" xfId="5440" xr:uid="{9B016036-0183-4E35-8B0B-4228B7C3E422}"/>
    <cellStyle name="Normal 2 3 8" xfId="5441" xr:uid="{4C2CAB6A-F587-47EA-9F35-050C69E49EE1}"/>
    <cellStyle name="Normal 2 4" xfId="1473" xr:uid="{41B81CB0-4383-4133-AE42-C546605079CB}"/>
    <cellStyle name="Normal 2 4 2" xfId="1474" xr:uid="{06763164-9D34-47D4-9CC7-EE0FA7E3807C}"/>
    <cellStyle name="Normal 2 4 2 2" xfId="1475" xr:uid="{C96DD728-B49A-4C8E-8908-6BF69EC3198B}"/>
    <cellStyle name="Normal 2 4 2 2 2" xfId="5442" xr:uid="{73BAAEE6-AC44-4652-862D-A273B6118AF1}"/>
    <cellStyle name="Normal 2 4 2 2 2 2" xfId="5443" xr:uid="{3FC8813D-A64B-4EA8-A195-1E75A52D30D6}"/>
    <cellStyle name="Normal 2 4 2 2 3" xfId="5444" xr:uid="{11BFE0F6-1ADE-4A9D-ACCD-E03B46B182B7}"/>
    <cellStyle name="Normal 2 4 2 2 3 2" xfId="5445" xr:uid="{43FAC167-8071-4A69-A7CA-D6C192CD290A}"/>
    <cellStyle name="Normal 2 4 2 2 4" xfId="5446" xr:uid="{5AC39038-2B17-4D1A-B05C-FF228A804E54}"/>
    <cellStyle name="Normal 2 4 2 3" xfId="5447" xr:uid="{F3B2253C-A2DE-480C-9A16-B46DBE67F82C}"/>
    <cellStyle name="Normal 2 4 2 3 2" xfId="5448" xr:uid="{478FE31F-B870-4FAB-87A0-E671E9C0C5AE}"/>
    <cellStyle name="Normal 2 4 2 4" xfId="5449" xr:uid="{03731B01-CEF4-41CE-88B2-5991BB146420}"/>
    <cellStyle name="Normal 2 4 2 4 2" xfId="5450" xr:uid="{4D8D2934-43B5-4F6D-98B5-7F579EEC50AF}"/>
    <cellStyle name="Normal 2 4 2 5" xfId="5451" xr:uid="{BE7E91E9-4961-441E-AAA2-D0F451CCB57D}"/>
    <cellStyle name="Normal 2 4 3" xfId="1476" xr:uid="{E8B9CE01-AAD9-48E9-92D6-9110F19931CF}"/>
    <cellStyle name="Normal 2 4 3 2" xfId="1477" xr:uid="{EB173F64-5B8A-4B5A-88F0-46A7485910A4}"/>
    <cellStyle name="Normal 2 4 3 2 2" xfId="5452" xr:uid="{3900B369-EE9E-40E9-AF3B-9A1699B76698}"/>
    <cellStyle name="Normal 2 4 3 2 2 2" xfId="5453" xr:uid="{6EEABBB1-8B32-4601-B27D-A99E0B6708F2}"/>
    <cellStyle name="Normal 2 4 3 2 3" xfId="5454" xr:uid="{84EFDEAB-C3B2-4975-B598-42366DEF348E}"/>
    <cellStyle name="Normal 2 4 3 2 3 2" xfId="5455" xr:uid="{BC82E39D-F730-422E-90FE-ECBF10634B90}"/>
    <cellStyle name="Normal 2 4 3 2 4" xfId="5456" xr:uid="{112776A0-0E28-4FEF-BF49-60DEA2B31B49}"/>
    <cellStyle name="Normal 2 4 3 3" xfId="5457" xr:uid="{BD5810A6-61C8-466B-B5A6-777DBC630F6F}"/>
    <cellStyle name="Normal 2 4 3 3 2" xfId="5458" xr:uid="{96A9B72A-F977-45BF-B318-CA1CB710FE65}"/>
    <cellStyle name="Normal 2 4 3 4" xfId="5459" xr:uid="{3CE4A156-CC1C-4A3D-BECA-D939321C9251}"/>
    <cellStyle name="Normal 2 4 3 4 2" xfId="5460" xr:uid="{C63B0D10-E6F7-4BC7-94E4-548A69D99674}"/>
    <cellStyle name="Normal 2 4 3 5" xfId="5461" xr:uid="{5E774F6C-B1D3-4953-8460-A6A2BDB5E374}"/>
    <cellStyle name="Normal 2 4 4" xfId="1478" xr:uid="{60C9211D-7ABA-4902-A425-3EED8D06E671}"/>
    <cellStyle name="Normal 2 4 4 2" xfId="5462" xr:uid="{D321B8BE-3AF4-4417-A994-7050421B84EC}"/>
    <cellStyle name="Normal 2 4 4 2 2" xfId="5463" xr:uid="{5A1C972E-BAE9-4C3E-8E28-5E3000D4CD0F}"/>
    <cellStyle name="Normal 2 4 4 3" xfId="5464" xr:uid="{998B2F88-A396-456F-BBD4-BB3246DB38F1}"/>
    <cellStyle name="Normal 2 4 4 3 2" xfId="5465" xr:uid="{279C0133-EED2-43C0-892C-E4E4AAFE6F3E}"/>
    <cellStyle name="Normal 2 4 4 4" xfId="5466" xr:uid="{3D775ADB-5966-4F66-BD4F-5F67408638B8}"/>
    <cellStyle name="Normal 2 4 5" xfId="2410" xr:uid="{722E600D-54DE-4006-9A4C-D011FE377EAF}"/>
    <cellStyle name="Normal 2 4 5 2" xfId="5467" xr:uid="{C4BD2ED7-CDDD-4D8A-838D-15ADC162D2AA}"/>
    <cellStyle name="Normal 2 4 5 3" xfId="5468" xr:uid="{21F7A698-2183-4302-A700-106B54DE7368}"/>
    <cellStyle name="Normal 2 4 6" xfId="5469" xr:uid="{EF5B78D1-5168-49BF-B87F-1EB479188FFA}"/>
    <cellStyle name="Normal 2 4 6 2" xfId="5470" xr:uid="{92DB64B2-FDFF-423C-B534-BBE29E416A5F}"/>
    <cellStyle name="Normal 2 4 7" xfId="5471" xr:uid="{396C07C6-6AEB-443D-8362-CBC722876601}"/>
    <cellStyle name="Normal 2 4 7 2" xfId="5472" xr:uid="{5A63A59C-A26C-4AAC-A698-07A89E982F27}"/>
    <cellStyle name="Normal 2 4 8" xfId="5473" xr:uid="{AB33EF51-5A73-4207-BB61-16EB5EB3D076}"/>
    <cellStyle name="Normal 2 5" xfId="1479" xr:uid="{318FB185-1751-4067-A90D-512A07A0DE95}"/>
    <cellStyle name="Normal 2 5 2" xfId="1480" xr:uid="{1EB6BCA1-3F86-48CE-953D-C18040B94E5E}"/>
    <cellStyle name="Normal 2 5 2 2" xfId="5474" xr:uid="{74A03635-AF18-44A5-9B54-EDA8E4C674FF}"/>
    <cellStyle name="Normal 2 5 2 2 2" xfId="5475" xr:uid="{D6D6A0F6-F6C8-492A-BE6C-4F63265BEB9B}"/>
    <cellStyle name="Normal 2 5 2 3" xfId="5476" xr:uid="{05BE47D2-F173-49F9-AC45-A8A2E6F1C120}"/>
    <cellStyle name="Normal 2 5 2 3 2" xfId="5477" xr:uid="{F5D5C860-A041-4CD0-9785-5106FAFEB6DD}"/>
    <cellStyle name="Normal 2 5 2 4" xfId="5478" xr:uid="{4B004C75-29BE-42C3-B996-71EFC1411A01}"/>
    <cellStyle name="Normal 2 5 3" xfId="2411" xr:uid="{3F87FBD8-24A0-4BDC-8DCF-5CAD814901DA}"/>
    <cellStyle name="Normal 2 5 3 2" xfId="5479" xr:uid="{30D51199-99DC-4DD5-B29A-C36C5B8F19BB}"/>
    <cellStyle name="Normal 2 5 3 3" xfId="5480" xr:uid="{2F376E52-E83E-45C9-96D4-1E8DFABFDF04}"/>
    <cellStyle name="Normal 2 5 4" xfId="5481" xr:uid="{3F96067E-AACB-4F3D-B6E9-21C0DB0FE588}"/>
    <cellStyle name="Normal 2 5 4 2" xfId="5482" xr:uid="{58504459-C832-4577-A79C-05A722AC1AD6}"/>
    <cellStyle name="Normal 2 5 5" xfId="5483" xr:uid="{6B0B1152-7122-4F50-AAFB-2BC0ABE02822}"/>
    <cellStyle name="Normal 2 5 5 2" xfId="5484" xr:uid="{DA162290-1498-49BC-807E-695DE10F4F7C}"/>
    <cellStyle name="Normal 2 5 6" xfId="5485" xr:uid="{84316332-C628-407B-9807-A1EC19510110}"/>
    <cellStyle name="Normal 2 6" xfId="1481" xr:uid="{99E64517-1E2A-477C-95C5-697BB9189248}"/>
    <cellStyle name="Normal 2 6 2" xfId="2413" xr:uid="{9AC86784-C4AC-4BC3-8BB4-F159D093984F}"/>
    <cellStyle name="Normal 2 6 2 2" xfId="5486" xr:uid="{297EBADE-C001-40CA-82E6-CE33B7A0400B}"/>
    <cellStyle name="Normal 2 6 2 2 2" xfId="5487" xr:uid="{FD1388C7-22D1-485D-B4B3-F42129BB95D3}"/>
    <cellStyle name="Normal 2 6 2 3" xfId="5488" xr:uid="{9BEA1A91-CBC0-4099-B0D3-FE5EE30CF47B}"/>
    <cellStyle name="Normal 2 6 2 3 2" xfId="5489" xr:uid="{EC445071-3BEC-43E1-89C0-82DBCDE6E5D5}"/>
    <cellStyle name="Normal 2 6 2 4" xfId="5490" xr:uid="{36B38F97-29F4-4C94-91E3-513B0B7C0CAC}"/>
    <cellStyle name="Normal 2 6 3" xfId="2412" xr:uid="{1CFC057A-2ECE-4599-9350-A1C121D2BB58}"/>
    <cellStyle name="Normal 2 6 3 2" xfId="5491" xr:uid="{36BACAFF-9681-4D88-A6D7-7113B1560CE1}"/>
    <cellStyle name="Normal 2 6 3 3" xfId="5492" xr:uid="{01A23A77-0E70-4182-8083-CDC6CCF2DC74}"/>
    <cellStyle name="Normal 2 6 4" xfId="5493" xr:uid="{51FA4CE8-F59D-4C98-AA7D-9D872E36D7AA}"/>
    <cellStyle name="Normal 2 6 4 2" xfId="5494" xr:uid="{B8B7E3BA-C307-4C49-B1ED-5FD1784924C8}"/>
    <cellStyle name="Normal 2 6 5" xfId="5495" xr:uid="{3B9C3FA3-40C4-47EA-8B61-817CC18C2305}"/>
    <cellStyle name="Normal 2 6 5 2" xfId="5496" xr:uid="{2804A92A-8124-4D04-8F7F-7C0932AC7DA8}"/>
    <cellStyle name="Normal 2 6 6" xfId="5497" xr:uid="{F86C0633-F700-4D16-B56E-4200F3F803D7}"/>
    <cellStyle name="Normal 2 7" xfId="2164" xr:uid="{849AE767-616E-4B7A-9BBF-224B05DA5CFD}"/>
    <cellStyle name="Normal 2 7 2" xfId="2435" xr:uid="{4EA84905-B7D6-4B56-B6F9-358F04E4452C}"/>
    <cellStyle name="Normal 2 7 2 2" xfId="5498" xr:uid="{DF492441-6991-4BE2-A31E-A6B337E7006B}"/>
    <cellStyle name="Normal 2 7 2 3" xfId="5499" xr:uid="{DDF82F48-F572-4890-8932-A8F72305E0A9}"/>
    <cellStyle name="Normal 2 7 3" xfId="2414" xr:uid="{E936C017-1CA2-4349-A197-9D57FC1FF57A}"/>
    <cellStyle name="Normal 2 7 3 2" xfId="5500" xr:uid="{E0BD0CE1-E6C3-46EC-9D7B-9C7C80190014}"/>
    <cellStyle name="Normal 2 7 3 2 2" xfId="5501" xr:uid="{6D5DB185-A553-453B-92B8-30869917E284}"/>
    <cellStyle name="Normal 2 7 3 3" xfId="5502" xr:uid="{438C044F-090A-46D9-BB5C-88353415D330}"/>
    <cellStyle name="Normal 2 7 3 3 2" xfId="5503" xr:uid="{A5D41055-7BEF-41DA-9CDC-D9549AF66EC3}"/>
    <cellStyle name="Normal 2 7 3 4" xfId="5504" xr:uid="{9E746511-C223-43F2-8BD7-2BD0CA662E46}"/>
    <cellStyle name="Normal 2 7 4" xfId="5505" xr:uid="{9A5CD1E1-A2BB-4D9F-9D72-98EA95101FC3}"/>
    <cellStyle name="Normal 2 7 5" xfId="5506" xr:uid="{18F97400-A3C7-43B5-AE16-1A481A8814BE}"/>
    <cellStyle name="Normal 2 7 6" xfId="5507" xr:uid="{778F8A30-67D4-4F74-8BBB-B24C661227DA}"/>
    <cellStyle name="Normal 2 8" xfId="2516" xr:uid="{9FDE97B6-84B3-4A2C-A6A7-A5E25C7BA2AD}"/>
    <cellStyle name="Normal 2 8 2" xfId="5508" xr:uid="{B3F87F48-511D-4CAE-8DC6-E0D1CCF26BE2}"/>
    <cellStyle name="Normal 2 8 3" xfId="5509" xr:uid="{61FE5E78-1BC5-4B3F-A359-4BB5FF6664A8}"/>
    <cellStyle name="Normal 2 9" xfId="5510" xr:uid="{B9D89C47-8A71-4C5E-A43C-0D7A23CED544}"/>
    <cellStyle name="Normal 20" xfId="1482" xr:uid="{793CC766-9F43-4BBA-9E83-9FB43AE67129}"/>
    <cellStyle name="Normal 20 2" xfId="1483" xr:uid="{E9B1A1CA-4101-4CA6-A93C-A39F2003C14D}"/>
    <cellStyle name="Normal 20 2 2" xfId="5511" xr:uid="{81C7E9FA-5EF3-4B64-8E42-9B3F97D9F111}"/>
    <cellStyle name="Normal 20 2 2 2" xfId="5512" xr:uid="{78BFFAD1-3AD6-4F87-A2D1-94C346890B2B}"/>
    <cellStyle name="Normal 20 2 3" xfId="5513" xr:uid="{99934703-14A4-4504-A978-4ACDAEAFC116}"/>
    <cellStyle name="Normal 20 2 3 2" xfId="5514" xr:uid="{B3FD4769-1F2A-4836-AED1-2BCE609DE184}"/>
    <cellStyle name="Normal 20 2 4" xfId="5515" xr:uid="{F468D4B2-BA2B-4E95-9443-228D01FDA9FA}"/>
    <cellStyle name="Normal 20 3" xfId="2356" xr:uid="{FBB64CC6-3EAC-4D14-B0F5-5723DFCC0176}"/>
    <cellStyle name="Normal 20 3 2" xfId="5516" xr:uid="{92A25C3E-9DA1-45AB-A558-F6FAC184AD5D}"/>
    <cellStyle name="Normal 20 3 3" xfId="5517" xr:uid="{CD6834A8-B531-4A1A-8C15-F100141B1373}"/>
    <cellStyle name="Normal 20 4" xfId="2551" xr:uid="{48D7BDEC-1BE8-440D-8743-150F16DCC37A}"/>
    <cellStyle name="Normal 20 4 2" xfId="5518" xr:uid="{7A2BA863-8436-4455-B8B3-64BE7B6879CB}"/>
    <cellStyle name="Normal 20 4 2 2" xfId="5519" xr:uid="{9544F9A4-9CF2-4509-B74D-F8CAC24E792B}"/>
    <cellStyle name="Normal 20 4 3" xfId="5520" xr:uid="{E4E7BAA6-4906-406A-8D0E-EB8E81B5E596}"/>
    <cellStyle name="Normal 20 5" xfId="5521" xr:uid="{C1DF4BEB-830A-46CF-AFEF-F4CB8970128B}"/>
    <cellStyle name="Normal 20 5 2" xfId="5522" xr:uid="{4976CF3B-1945-4007-AEA9-B75D400D0FBE}"/>
    <cellStyle name="Normal 20 6" xfId="5523" xr:uid="{849A7F00-0FD5-479F-BD65-4FB625146E3C}"/>
    <cellStyle name="Normal 200" xfId="5524" xr:uid="{18645481-D7B8-4885-ACCF-DA8F2F3CC4FD}"/>
    <cellStyle name="Normal 200 2" xfId="5525" xr:uid="{059CC630-4049-4C79-8FC9-730E0F559FCB}"/>
    <cellStyle name="Normal 201" xfId="5526" xr:uid="{6812B4B6-0974-4FCC-AD79-0FBCE43242F5}"/>
    <cellStyle name="Normal 201 2" xfId="5527" xr:uid="{ACBBB3C8-3978-433E-BF23-B2CEAB5A7DC6}"/>
    <cellStyle name="Normal 202" xfId="5528" xr:uid="{E9DA4BCB-6454-4812-AB63-E95B3CA529E0}"/>
    <cellStyle name="Normal 203" xfId="5529" xr:uid="{27D4EB8A-CDAF-4A5A-9CDD-EA8A86831477}"/>
    <cellStyle name="Normal 204" xfId="5530" xr:uid="{1B32C744-5C4C-4BD9-AB7B-ADB78F9BCD74}"/>
    <cellStyle name="Normal 205" xfId="5531" xr:uid="{0609E9E6-A0CE-4880-B733-08D7FA9DE8A2}"/>
    <cellStyle name="Normal 206" xfId="5532" xr:uid="{04912E9B-0702-4691-B938-EE70055C4CBC}"/>
    <cellStyle name="Normal 207" xfId="5533" xr:uid="{E4BD2F21-16AF-4F1E-8628-515AF26D807A}"/>
    <cellStyle name="Normal 208" xfId="5534" xr:uid="{6B9CA466-75CA-4221-BF5F-B3C11816B09C}"/>
    <cellStyle name="Normal 209" xfId="5535" xr:uid="{975277AF-80DA-41F9-85C8-E69DA902DFBD}"/>
    <cellStyle name="Normal 21" xfId="1484" xr:uid="{99E6B3F2-FD6B-416E-B1FF-41C20134DC25}"/>
    <cellStyle name="Normal 21 2" xfId="1485" xr:uid="{D094A8C1-64EB-499B-A5FB-40CA3B5D0EC8}"/>
    <cellStyle name="Normal 21 2 2" xfId="5536" xr:uid="{9F4FA4CB-ADB9-4122-822A-41AE59907F47}"/>
    <cellStyle name="Normal 21 2 2 2" xfId="5537" xr:uid="{78D89B2D-56AA-4618-9E8C-5B522D1EB9C3}"/>
    <cellStyle name="Normal 21 2 3" xfId="5538" xr:uid="{F22786F3-A73C-43A6-BC34-D9967BB7ACBE}"/>
    <cellStyle name="Normal 21 2 3 2" xfId="5539" xr:uid="{91F19089-147B-407B-92A1-56973F1879B5}"/>
    <cellStyle name="Normal 21 2 4" xfId="5540" xr:uid="{44453BFB-5A0F-4F54-8939-7DA391D15083}"/>
    <cellStyle name="Normal 21 3" xfId="2357" xr:uid="{DA521465-EEF0-428B-9C3F-E9819CEE7C9F}"/>
    <cellStyle name="Normal 21 3 2" xfId="5541" xr:uid="{5EA11C28-7DB3-4CD3-BDE2-01C4532FEE47}"/>
    <cellStyle name="Normal 21 3 3" xfId="5542" xr:uid="{F5335164-38B9-47B2-8D3C-D0670019ADD3}"/>
    <cellStyle name="Normal 21 4" xfId="2552" xr:uid="{49C64262-22E5-4978-83F4-EDE278E80D2B}"/>
    <cellStyle name="Normal 21 4 2" xfId="5543" xr:uid="{D50CFFB6-CCD3-4E7A-AA7C-0C508625F379}"/>
    <cellStyle name="Normal 21 4 2 2" xfId="5544" xr:uid="{A2D3EE55-2E0D-4425-A555-69C7121F6C68}"/>
    <cellStyle name="Normal 21 4 3" xfId="5545" xr:uid="{05361C7F-A07C-4515-BF81-9199D0DC879B}"/>
    <cellStyle name="Normal 21 5" xfId="5546" xr:uid="{92144BDF-F3F1-429F-8726-7C0664ACBD29}"/>
    <cellStyle name="Normal 21 5 2" xfId="5547" xr:uid="{DE7B8B22-8BBD-4CF8-B103-1518C6A71D22}"/>
    <cellStyle name="Normal 21 6" xfId="5548" xr:uid="{9FCDCFC2-06DA-4FF4-9D09-544930C2714D}"/>
    <cellStyle name="Normal 210" xfId="5549" xr:uid="{50FB9E84-DBDC-4E46-B050-8DF8480E78F8}"/>
    <cellStyle name="Normal 211" xfId="5550" xr:uid="{2C76D927-063D-4071-B3BA-3E1411321C42}"/>
    <cellStyle name="Normal 212" xfId="5551" xr:uid="{8B89AA0C-964C-4EE7-88CD-F6A8697741ED}"/>
    <cellStyle name="Normal 213" xfId="5552" xr:uid="{B3A97DF4-7C26-4395-AEDE-725D02F86696}"/>
    <cellStyle name="Normal 214" xfId="5553" xr:uid="{B8D51C1F-DA3D-4C6F-88F1-3F600262E4A6}"/>
    <cellStyle name="Normal 215" xfId="5554" xr:uid="{0C681A32-C1B8-4074-BE88-2231E8F0317E}"/>
    <cellStyle name="Normal 216" xfId="5555" xr:uid="{322AB544-A860-46B2-A0EE-6AC443E121B2}"/>
    <cellStyle name="Normal 217" xfId="5556" xr:uid="{340F5241-A3AC-4565-BCCF-35647463295F}"/>
    <cellStyle name="Normal 218" xfId="5557" xr:uid="{FD355EAE-7A6C-4F1D-AF5F-EAB167DEB4CE}"/>
    <cellStyle name="Normal 219" xfId="5558" xr:uid="{4040006C-48F8-44BC-8170-CC6BB4C9FFB9}"/>
    <cellStyle name="Normal 22" xfId="1486" xr:uid="{6F981104-2F9E-474D-80EA-E79D0E2335B0}"/>
    <cellStyle name="Normal 22 2" xfId="1487" xr:uid="{BE80D49B-D9B6-40D3-8785-8609AED7CC1A}"/>
    <cellStyle name="Normal 22 2 2" xfId="5559" xr:uid="{228C269B-317F-4DDF-868C-FB272C009545}"/>
    <cellStyle name="Normal 22 2 2 2" xfId="5560" xr:uid="{067083A7-306C-48EE-840B-6536C2DF2729}"/>
    <cellStyle name="Normal 22 2 3" xfId="5561" xr:uid="{C17F2595-7BE9-47EE-913D-48048DAEB9B2}"/>
    <cellStyle name="Normal 22 2 3 2" xfId="5562" xr:uid="{62460702-1F62-4085-BD87-C2764D2BB713}"/>
    <cellStyle name="Normal 22 2 4" xfId="5563" xr:uid="{A2DB1721-8CB0-4624-A7DA-56A781287F42}"/>
    <cellStyle name="Normal 22 3" xfId="2358" xr:uid="{331F076B-61E5-4760-86A4-589EC4BD7E22}"/>
    <cellStyle name="Normal 22 3 2" xfId="5564" xr:uid="{608F3D64-CFCB-4D4E-BFF8-DC6A7CC2CA86}"/>
    <cellStyle name="Normal 22 3 3" xfId="5565" xr:uid="{BC2EB646-FD56-46EF-9A31-6742F13AAF44}"/>
    <cellStyle name="Normal 22 4" xfId="2553" xr:uid="{F8872996-0661-4A43-9173-F4FE0C1FCB77}"/>
    <cellStyle name="Normal 22 4 2" xfId="5566" xr:uid="{1C4E5E7D-66DB-48DE-AF7E-8436B52BDA71}"/>
    <cellStyle name="Normal 22 4 2 2" xfId="5567" xr:uid="{C344BF82-A81A-434A-A94A-B97A6DD57236}"/>
    <cellStyle name="Normal 22 4 3" xfId="5568" xr:uid="{9DB0E5ED-0DA9-4CFE-BAD5-E4D20513C25D}"/>
    <cellStyle name="Normal 22 5" xfId="5569" xr:uid="{6955BA30-381E-45B9-9EEC-9B511415A3A2}"/>
    <cellStyle name="Normal 22 5 2" xfId="5570" xr:uid="{0DD8068B-98AB-48CD-A02F-D77A8EC3FEA1}"/>
    <cellStyle name="Normal 22 6" xfId="5571" xr:uid="{1A9B0DE5-CE08-43BE-BA54-0159F5D6EC93}"/>
    <cellStyle name="Normal 220" xfId="5572" xr:uid="{F57DE04B-131F-46FE-B7DC-B811D9DD8E29}"/>
    <cellStyle name="Normal 221" xfId="5573" xr:uid="{B62D5F4B-ACBD-402D-8594-E418EEFCC901}"/>
    <cellStyle name="Normal 222" xfId="5574" xr:uid="{83B04202-5345-475A-865B-41A3F4B7A882}"/>
    <cellStyle name="Normal 223" xfId="5575" xr:uid="{0985B291-D0BF-4518-A2E9-C0E5B81A6F6C}"/>
    <cellStyle name="Normal 224" xfId="5576" xr:uid="{46D043AF-11E1-4D0F-90FD-DE3E2590ED6E}"/>
    <cellStyle name="Normal 225" xfId="5577" xr:uid="{001EAD86-F2CE-431F-A5EB-C96FE63DB2E6}"/>
    <cellStyle name="Normal 226" xfId="5578" xr:uid="{8D2A4056-3B9A-4B55-B2D2-4EC7F5A8A6F1}"/>
    <cellStyle name="Normal 227" xfId="5579" xr:uid="{6CE3638A-50AC-4917-82D2-F3C9ADC823A6}"/>
    <cellStyle name="Normal 228" xfId="5580" xr:uid="{EF6FE034-1DE6-4647-A4FD-4D1F7E1B9628}"/>
    <cellStyle name="Normal 229" xfId="5581" xr:uid="{73D9D3AE-EF2F-4E1E-8FC2-D52677B85A31}"/>
    <cellStyle name="Normal 23" xfId="1488" xr:uid="{D9B7F390-B54A-40CB-9512-1A8278C2A60E}"/>
    <cellStyle name="Normal 23 2" xfId="1489" xr:uid="{6C8DE7D5-F251-48C3-BD61-BB632916648F}"/>
    <cellStyle name="Normal 23 2 2" xfId="5582" xr:uid="{343FF2A5-724A-4507-9359-FFC37295911E}"/>
    <cellStyle name="Normal 23 2 2 2" xfId="5583" xr:uid="{E90452AF-3A7D-46C3-BA3C-8FF0BDEE043C}"/>
    <cellStyle name="Normal 23 2 3" xfId="5584" xr:uid="{1A3605B3-3560-4580-8217-8C028C808ECF}"/>
    <cellStyle name="Normal 23 2 3 2" xfId="5585" xr:uid="{555E0854-BAEB-4660-955B-9058AD81E01D}"/>
    <cellStyle name="Normal 23 2 4" xfId="5586" xr:uid="{ED31F0D6-FF79-4C0E-9D0E-4CCE79A54BD4}"/>
    <cellStyle name="Normal 23 3" xfId="2359" xr:uid="{F9ABD3BA-E462-49BE-B247-2186706F8B96}"/>
    <cellStyle name="Normal 23 3 2" xfId="5587" xr:uid="{D7CB3BEF-3611-4DCA-8BDD-A638CAA58D34}"/>
    <cellStyle name="Normal 23 3 3" xfId="5588" xr:uid="{D376567D-1B88-44A7-A940-91513A847E84}"/>
    <cellStyle name="Normal 23 4" xfId="2554" xr:uid="{A7A1AD5D-83A7-49EF-9C8A-FFCA67C4C58B}"/>
    <cellStyle name="Normal 23 4 2" xfId="5589" xr:uid="{367A3BB2-705F-4B06-B5A9-D4D8939FE9F2}"/>
    <cellStyle name="Normal 23 4 2 2" xfId="5590" xr:uid="{EB0B9445-2956-41F3-ABC0-4CEC3D617851}"/>
    <cellStyle name="Normal 23 4 3" xfId="5591" xr:uid="{164F506B-1141-43EB-B381-06067EBCD7C0}"/>
    <cellStyle name="Normal 23 5" xfId="5592" xr:uid="{73142B6A-37DE-46BF-BF06-4346DD6A208D}"/>
    <cellStyle name="Normal 23 5 2" xfId="5593" xr:uid="{B587A6CA-4C24-4098-859A-838EB98F30F2}"/>
    <cellStyle name="Normal 23 6" xfId="5594" xr:uid="{0605774E-E9BB-4FA3-8CB1-AA4E55EB4FB7}"/>
    <cellStyle name="Normal 230" xfId="5595" xr:uid="{327D4A2A-36C0-456D-A821-B401C929B940}"/>
    <cellStyle name="Normal 231" xfId="5596" xr:uid="{F9100C7D-9E6B-4BC7-ADC5-C48509211A34}"/>
    <cellStyle name="Normal 231 2" xfId="5597" xr:uid="{689EACA8-B1D8-4E44-95E4-911DB40A2C12}"/>
    <cellStyle name="Normal 232" xfId="5598" xr:uid="{E8262D11-EC82-4350-85C4-769C37530AE3}"/>
    <cellStyle name="Normal 232 2" xfId="5599" xr:uid="{A4E92C7D-B6F9-49DA-9351-CA56B48251D5}"/>
    <cellStyle name="Normal 233" xfId="5600" xr:uid="{22DA02FF-590B-4E36-9251-04BE3D221334}"/>
    <cellStyle name="Normal 233 2" xfId="5601" xr:uid="{4AF4F679-64C6-4AD8-B7FB-1132323286A3}"/>
    <cellStyle name="Normal 234" xfId="5602" xr:uid="{AD42F38E-3E25-4252-BC6D-427BD5CF7C83}"/>
    <cellStyle name="Normal 234 2" xfId="5603" xr:uid="{FE27A380-336F-4060-A776-07B303EB9CFE}"/>
    <cellStyle name="Normal 235" xfId="5604" xr:uid="{B8AEB454-5DC1-4DF4-8ABB-AB4A3874FEFC}"/>
    <cellStyle name="Normal 235 2" xfId="5605" xr:uid="{3F3B5572-AE5F-49C6-81E8-FB01797E349C}"/>
    <cellStyle name="Normal 236" xfId="5606" xr:uid="{F3C0420D-2A48-4904-991F-68C8E10B0D96}"/>
    <cellStyle name="Normal 236 2" xfId="5607" xr:uid="{CC70DA96-A8D2-45F7-A69F-2ECF39B2260B}"/>
    <cellStyle name="Normal 237" xfId="5608" xr:uid="{09B65D6C-BA4D-4665-B939-34555FC8770D}"/>
    <cellStyle name="Normal 237 2" xfId="5609" xr:uid="{72B96524-5B71-452D-9FCC-28F96D91A80A}"/>
    <cellStyle name="Normal 238" xfId="5610" xr:uid="{AB0F49D0-3247-4DD4-892B-39040EC66853}"/>
    <cellStyle name="Normal 238 2" xfId="5611" xr:uid="{ECCB7872-3231-4799-B967-EFF2D916D35B}"/>
    <cellStyle name="Normal 239" xfId="5612" xr:uid="{697DF174-73B8-489B-91E3-4E1632147901}"/>
    <cellStyle name="Normal 239 2" xfId="5613" xr:uid="{214E6B62-BCB3-4770-B099-9403B71FECA7}"/>
    <cellStyle name="Normal 24" xfId="1490" xr:uid="{BF3C5463-D751-480C-954E-4406F28232C4}"/>
    <cellStyle name="Normal 24 2" xfId="1491" xr:uid="{68A784DA-B6E1-4928-9477-E685CF084058}"/>
    <cellStyle name="Normal 24 2 2" xfId="5614" xr:uid="{79328AF2-B445-4989-BB5E-1FDB01A5BA04}"/>
    <cellStyle name="Normal 24 2 2 2" xfId="5615" xr:uid="{3F0C92F9-AD24-4C60-B771-4785A6B7CF57}"/>
    <cellStyle name="Normal 24 2 3" xfId="5616" xr:uid="{BF0E6C5B-C557-44D0-8B65-725BF0AF4C91}"/>
    <cellStyle name="Normal 24 2 3 2" xfId="5617" xr:uid="{1F552BF3-1CA5-4BAC-8258-6C05583EA10F}"/>
    <cellStyle name="Normal 24 2 4" xfId="5618" xr:uid="{CD2D68BD-330B-4519-B451-8C668DEF614B}"/>
    <cellStyle name="Normal 24 3" xfId="2360" xr:uid="{7686E1BE-F16E-4676-99B6-069442A6F162}"/>
    <cellStyle name="Normal 24 3 2" xfId="5619" xr:uid="{FD34D122-9DF4-4883-99A2-35473B73FD3B}"/>
    <cellStyle name="Normal 24 3 3" xfId="5620" xr:uid="{D4DF6CD0-1CD8-409D-8ABD-603780A24A2D}"/>
    <cellStyle name="Normal 24 4" xfId="2555" xr:uid="{7707B841-A5EB-438D-A60F-37A76D82B7A2}"/>
    <cellStyle name="Normal 24 4 2" xfId="5621" xr:uid="{06EF67B8-992B-421A-8EC6-4DA94B9151D9}"/>
    <cellStyle name="Normal 24 4 2 2" xfId="5622" xr:uid="{89F65416-EE43-4485-A4B7-9054793FA620}"/>
    <cellStyle name="Normal 24 4 3" xfId="5623" xr:uid="{82A01FE5-9B89-4FB0-A4FE-1A1AF93DED20}"/>
    <cellStyle name="Normal 24 5" xfId="5624" xr:uid="{3DD61FFE-69B2-442E-BC5C-F123632AA413}"/>
    <cellStyle name="Normal 24 5 2" xfId="5625" xr:uid="{4E3ACB89-4F60-401C-96E9-C5219DD2A851}"/>
    <cellStyle name="Normal 24 6" xfId="5626" xr:uid="{D6AF93AD-3A3E-448C-A3A7-FCABBC408A48}"/>
    <cellStyle name="Normal 240" xfId="5627" xr:uid="{3BD7E510-E73E-476C-8417-4E5AA3EFEC2A}"/>
    <cellStyle name="Normal 240 2" xfId="5628" xr:uid="{58C3E12D-17D8-4C8E-B095-00EE92369962}"/>
    <cellStyle name="Normal 240 3" xfId="5629" xr:uid="{C7695DC5-D0F3-43DE-AA85-5433CF211DD9}"/>
    <cellStyle name="Normal 241" xfId="5630" xr:uid="{4232668C-5231-46D6-9778-365CCDFCC33B}"/>
    <cellStyle name="Normal 242" xfId="5631" xr:uid="{336C630E-048A-4F21-ADC2-E4C0AB34E24A}"/>
    <cellStyle name="Normal 243" xfId="5632" xr:uid="{BE0EFAF1-17C8-4893-B28B-8E7CF87637CC}"/>
    <cellStyle name="Normal 244" xfId="5633" xr:uid="{642E0CBF-3FEE-4866-BF2D-018178CBB25E}"/>
    <cellStyle name="Normal 245" xfId="5634" xr:uid="{38BB7AFD-4DC6-4FBB-9121-25B18A95D11F}"/>
    <cellStyle name="Normal 246" xfId="5635" xr:uid="{76C69BB4-F9B8-42B0-B64F-90E8BD673AF3}"/>
    <cellStyle name="Normal 247" xfId="5636" xr:uid="{076EED0B-1BF6-4002-B1B0-6A880984272B}"/>
    <cellStyle name="Normal 248" xfId="5637" xr:uid="{06760712-0797-4894-8EEC-E04107CA2462}"/>
    <cellStyle name="Normal 249" xfId="5638" xr:uid="{2BA7E7D2-2318-4659-82E5-86CB5EBEE099}"/>
    <cellStyle name="Normal 25" xfId="1492" xr:uid="{63D00D95-B92E-4E57-8D35-C5D20EAAA66E}"/>
    <cellStyle name="Normal 25 2" xfId="1493" xr:uid="{3E7D41F3-B586-465C-A842-CD25D89C65C7}"/>
    <cellStyle name="Normal 25 2 2" xfId="5639" xr:uid="{6F0ECBF2-EA72-4BF4-8C1F-FC67C5E9F472}"/>
    <cellStyle name="Normal 25 2 2 2" xfId="5640" xr:uid="{0E386E41-4615-453C-A2E9-66986ACB6EC4}"/>
    <cellStyle name="Normal 25 2 3" xfId="5641" xr:uid="{96E0A383-32FE-4086-9630-B4641EA18EE9}"/>
    <cellStyle name="Normal 25 2 3 2" xfId="5642" xr:uid="{3C915E9E-8020-4810-B3E6-2B03BED73ECA}"/>
    <cellStyle name="Normal 25 2 4" xfId="5643" xr:uid="{DA7613D2-4CB9-4FF9-A9B1-D187E2DAF85E}"/>
    <cellStyle name="Normal 25 3" xfId="2361" xr:uid="{D7AEBFB4-E546-4CAA-BD78-A119DCC5D00C}"/>
    <cellStyle name="Normal 25 3 2" xfId="5644" xr:uid="{543B6E75-647C-4120-BF7B-AEA3F0421B40}"/>
    <cellStyle name="Normal 25 3 3" xfId="5645" xr:uid="{FF6B12C2-B9EF-4CF1-865F-293700CDD51F}"/>
    <cellStyle name="Normal 25 4" xfId="2556" xr:uid="{1FE7042A-AE71-409E-B19D-F232ADBB555C}"/>
    <cellStyle name="Normal 25 4 2" xfId="5646" xr:uid="{33196860-586F-46C1-9201-C0ED9C932593}"/>
    <cellStyle name="Normal 25 4 2 2" xfId="5647" xr:uid="{3CAF7B74-9BFF-4063-812D-93948A5F137E}"/>
    <cellStyle name="Normal 25 4 3" xfId="5648" xr:uid="{F0B32070-8E6D-468B-9AE2-A7A0B8F7251B}"/>
    <cellStyle name="Normal 25 5" xfId="5649" xr:uid="{BAD9BC04-67BF-473E-AEC1-E5BB160E65EF}"/>
    <cellStyle name="Normal 25 5 2" xfId="5650" xr:uid="{3C1BD39E-ED18-4EDD-B276-33617FD85012}"/>
    <cellStyle name="Normal 25 6" xfId="5651" xr:uid="{48533C57-A592-46CC-B588-5BB108A5AAA3}"/>
    <cellStyle name="Normal 250" xfId="5652" xr:uid="{FB4F862E-1AE3-4531-B96C-EA1318431A6C}"/>
    <cellStyle name="Normal 251" xfId="5653" xr:uid="{D29A0F39-79FF-40D9-81E3-FB1AEF7809A9}"/>
    <cellStyle name="Normal 252" xfId="5654" xr:uid="{8ECF600A-F579-4ABF-BE65-2797A3BA636F}"/>
    <cellStyle name="Normal 26" xfId="1494" xr:uid="{E6A60F94-AAA5-4C49-8889-AB5282BA11A6}"/>
    <cellStyle name="Normal 26 2" xfId="1495" xr:uid="{DA085799-0982-4FCC-86B6-258ED55B25A2}"/>
    <cellStyle name="Normal 26 2 2" xfId="5655" xr:uid="{4D5E97CF-EBA3-497F-8063-023B039ADEEE}"/>
    <cellStyle name="Normal 26 2 2 2" xfId="5656" xr:uid="{922457FD-9E3E-4611-B22E-26658B89FC60}"/>
    <cellStyle name="Normal 26 2 3" xfId="5657" xr:uid="{D84BAE83-0115-41DE-A153-5D49C1244DD9}"/>
    <cellStyle name="Normal 26 2 3 2" xfId="5658" xr:uid="{49A7A74F-3928-48BF-9874-39C913A9F7EF}"/>
    <cellStyle name="Normal 26 2 4" xfId="5659" xr:uid="{AF92A845-818A-45BD-8431-3C544D8B2D18}"/>
    <cellStyle name="Normal 26 3" xfId="2362" xr:uid="{4C4C9F70-92C9-47B6-8D18-A9CAE11B22A5}"/>
    <cellStyle name="Normal 26 3 2" xfId="5660" xr:uid="{EFE381AF-1EE6-42CC-A580-6BD2755328F6}"/>
    <cellStyle name="Normal 26 3 3" xfId="5661" xr:uid="{B010426E-167F-417B-82D6-84647130541E}"/>
    <cellStyle name="Normal 26 4" xfId="2557" xr:uid="{716AFCC5-A798-47C3-BDBD-67533052D216}"/>
    <cellStyle name="Normal 26 4 2" xfId="5662" xr:uid="{F34E23D6-9E2F-4DED-8E9E-D59C7F5732EE}"/>
    <cellStyle name="Normal 26 4 2 2" xfId="5663" xr:uid="{370EEEB7-9114-4B5C-8093-2CEE5F1326C4}"/>
    <cellStyle name="Normal 26 4 3" xfId="5664" xr:uid="{1A1825C2-8453-450F-BF79-D62B4D307FE4}"/>
    <cellStyle name="Normal 26 5" xfId="5665" xr:uid="{D8F6FEA5-7CB7-44F2-819F-E2FEBCC85F6F}"/>
    <cellStyle name="Normal 26 5 2" xfId="5666" xr:uid="{51EAA6F2-4BD6-4310-ABD4-650739C486FC}"/>
    <cellStyle name="Normal 26 6" xfId="5667" xr:uid="{58E51D1F-1D6C-44E3-9D02-FEEECA9D3ABE}"/>
    <cellStyle name="Normal 27" xfId="1496" xr:uid="{90215A20-0A3B-4843-AAFD-20160BE0F000}"/>
    <cellStyle name="Normal 27 2" xfId="1497" xr:uid="{661CDBB1-0D62-458D-B493-AAAA4A653B7D}"/>
    <cellStyle name="Normal 27 2 2" xfId="5668" xr:uid="{3A01D742-1A88-4E91-9A6A-B4E6D3C5F15E}"/>
    <cellStyle name="Normal 27 2 2 2" xfId="5669" xr:uid="{0E2395C7-4628-46F8-A1D9-2679155096D5}"/>
    <cellStyle name="Normal 27 2 3" xfId="5670" xr:uid="{377A879C-3C45-498E-BE84-0CCB9C95AC0A}"/>
    <cellStyle name="Normal 27 2 3 2" xfId="5671" xr:uid="{55952041-7433-4BD3-BC54-9B6F68499837}"/>
    <cellStyle name="Normal 27 2 4" xfId="5672" xr:uid="{AC2DD792-3F5A-400C-A22A-AA0CE3E07742}"/>
    <cellStyle name="Normal 27 3" xfId="2363" xr:uid="{E0B04772-1880-4576-A60E-D11071787566}"/>
    <cellStyle name="Normal 27 3 2" xfId="5673" xr:uid="{923E84C0-B994-4B9E-902A-04FFDC6F49C0}"/>
    <cellStyle name="Normal 27 3 3" xfId="5674" xr:uid="{18A46358-D2C2-43C3-B596-3D50A95BB8C4}"/>
    <cellStyle name="Normal 27 4" xfId="2558" xr:uid="{E901C94A-10F9-4F98-A38F-E50E34B02F84}"/>
    <cellStyle name="Normal 27 4 2" xfId="5675" xr:uid="{E053A063-A01A-41EA-8D76-5F325010917F}"/>
    <cellStyle name="Normal 27 4 2 2" xfId="5676" xr:uid="{4F6B5692-0951-4624-97A8-48F63850ECFC}"/>
    <cellStyle name="Normal 27 4 3" xfId="5677" xr:uid="{9B39795D-EB7D-4AF3-83C0-990A56867992}"/>
    <cellStyle name="Normal 27 5" xfId="5678" xr:uid="{356CCD97-7793-4BAA-85AC-8DA3C4CB66CC}"/>
    <cellStyle name="Normal 27 5 2" xfId="5679" xr:uid="{BC20B07D-04C4-42F5-9200-638AC86A066E}"/>
    <cellStyle name="Normal 27 6" xfId="5680" xr:uid="{15FBA9F7-4AB7-49F0-9E08-7895BB917F71}"/>
    <cellStyle name="Normal 28" xfId="1498" xr:uid="{18FE5C3A-A1B8-4A85-9273-2FEA62D82B29}"/>
    <cellStyle name="Normal 28 2" xfId="1499" xr:uid="{D6A61058-2829-4A65-94FE-7C7E9699A81D}"/>
    <cellStyle name="Normal 28 2 2" xfId="5681" xr:uid="{9499F090-A887-47BE-88AC-312EBC127343}"/>
    <cellStyle name="Normal 28 2 2 2" xfId="5682" xr:uid="{A64036C5-C336-4A37-9718-8E3171C24483}"/>
    <cellStyle name="Normal 28 2 3" xfId="5683" xr:uid="{EF54DEE4-5DAE-4A0B-852E-030208DBD3E8}"/>
    <cellStyle name="Normal 28 2 3 2" xfId="5684" xr:uid="{2EB2696B-234E-4D1B-8F8D-8D9E10C0C95F}"/>
    <cellStyle name="Normal 28 2 4" xfId="5685" xr:uid="{814FBC48-5B78-47BB-A81C-FE88920656F0}"/>
    <cellStyle name="Normal 28 3" xfId="2364" xr:uid="{BDA305F4-82ED-4766-86C5-18F7B843EAC6}"/>
    <cellStyle name="Normal 28 3 2" xfId="5686" xr:uid="{9C67DC4E-1908-4276-BFAF-C3AC7C24DCCB}"/>
    <cellStyle name="Normal 28 3 3" xfId="5687" xr:uid="{CA88268C-B3FF-470A-91E9-6A0A1695ABC1}"/>
    <cellStyle name="Normal 28 4" xfId="2559" xr:uid="{B1002C29-A5E1-4558-B605-070DCF42E122}"/>
    <cellStyle name="Normal 28 4 2" xfId="5688" xr:uid="{80E8F403-44C3-4AEB-A15E-E0616B5E7AAE}"/>
    <cellStyle name="Normal 28 4 2 2" xfId="5689" xr:uid="{3F0F7D2E-392C-4AF4-BE10-B054564EDF96}"/>
    <cellStyle name="Normal 28 4 3" xfId="5690" xr:uid="{8FBD0DDC-C5DF-4DEA-9A53-B45E2177E035}"/>
    <cellStyle name="Normal 28 5" xfId="5691" xr:uid="{103582CC-86AB-4570-92D1-B139C9308610}"/>
    <cellStyle name="Normal 28 5 2" xfId="5692" xr:uid="{436F28C0-9078-483D-B83F-45B85C5E72E4}"/>
    <cellStyle name="Normal 28 6" xfId="5693" xr:uid="{BBF956B1-BB74-4045-BC60-57F313BC6A1B}"/>
    <cellStyle name="Normal 29" xfId="1500" xr:uid="{09700A0A-AC61-4D5B-96E5-CC546B3E7C18}"/>
    <cellStyle name="Normal 29 2" xfId="1501" xr:uid="{34C19519-8387-4191-9405-749FBAEB6B91}"/>
    <cellStyle name="Normal 29 2 2" xfId="5694" xr:uid="{89019AEA-1CE9-4237-B36D-6178F1303A5F}"/>
    <cellStyle name="Normal 29 2 2 2" xfId="5695" xr:uid="{526E34B9-9E59-4CCE-A7BB-4D363A1B0097}"/>
    <cellStyle name="Normal 29 2 3" xfId="5696" xr:uid="{50227F6B-F6E6-4CA3-BA95-067E5E4F7E28}"/>
    <cellStyle name="Normal 29 2 3 2" xfId="5697" xr:uid="{1D9C82DD-13C1-4392-BC9E-BFCCA4BEF5A6}"/>
    <cellStyle name="Normal 29 2 4" xfId="5698" xr:uid="{88D5568F-977A-438E-9038-D17601B0F06D}"/>
    <cellStyle name="Normal 29 3" xfId="2365" xr:uid="{032D0301-3F5B-4985-A293-3B6AAD77111C}"/>
    <cellStyle name="Normal 29 3 2" xfId="5699" xr:uid="{6903F215-411E-49E3-86B6-9AB3A6FAA615}"/>
    <cellStyle name="Normal 29 3 3" xfId="5700" xr:uid="{A94BABC0-A81F-40A8-9F80-BE6B0D91CF3A}"/>
    <cellStyle name="Normal 29 4" xfId="2560" xr:uid="{508849DB-A529-4B9F-B0EA-C5C84742EE58}"/>
    <cellStyle name="Normal 29 4 2" xfId="5701" xr:uid="{A7CE0B7D-5FB6-4D05-82D9-E4A18E96C6E6}"/>
    <cellStyle name="Normal 29 4 2 2" xfId="5702" xr:uid="{4E5ED51E-B8EA-44BA-9B36-33C4729546E6}"/>
    <cellStyle name="Normal 29 4 3" xfId="5703" xr:uid="{EA538D86-6AA7-4ECA-90FB-4683739E4A0A}"/>
    <cellStyle name="Normal 29 5" xfId="5704" xr:uid="{C1EBE7FC-6AF4-40A4-A327-D01CD89CEDF0}"/>
    <cellStyle name="Normal 29 5 2" xfId="5705" xr:uid="{46F4CDD7-65EE-4A5E-B087-FA069F5B63A0}"/>
    <cellStyle name="Normal 29 6" xfId="5706" xr:uid="{7CF04BF7-70BD-4DC3-86A4-E37346F02DA4}"/>
    <cellStyle name="Normal 3" xfId="10" xr:uid="{87EF2179-FD7A-46C5-A29F-BB98DEF37063}"/>
    <cellStyle name="Normal 3 2" xfId="1502" xr:uid="{98EBA0C2-31E6-4F9A-A5F3-38F5780E1B7A}"/>
    <cellStyle name="Normal 3 2 2" xfId="1503" xr:uid="{F246695D-C4AC-4871-93ED-DAEA30DE1298}"/>
    <cellStyle name="Normal 3 2 2 2" xfId="1504" xr:uid="{F79A5C87-65ED-4A59-B7F4-370A44F3BB76}"/>
    <cellStyle name="Normal 3 2 2 2 2" xfId="5707" xr:uid="{B1010E05-D81B-4372-A05F-34B6E2D89AB5}"/>
    <cellStyle name="Normal 3 2 2 2 2 2" xfId="5708" xr:uid="{D0F56FB8-16B8-41EF-AABA-54E5D9BBBC48}"/>
    <cellStyle name="Normal 3 2 2 2 3" xfId="5709" xr:uid="{6C33A533-6233-4184-95D0-CF415C0CBA98}"/>
    <cellStyle name="Normal 3 2 2 2 3 2" xfId="5710" xr:uid="{50C540C4-30D7-4D59-9A7A-F6D385175ABF}"/>
    <cellStyle name="Normal 3 2 2 2 4" xfId="5711" xr:uid="{7AF49E7D-42C0-4F83-948A-64F7C7832C51}"/>
    <cellStyle name="Normal 3 2 2 3" xfId="5712" xr:uid="{D065DC22-4B2C-414D-82A4-06A57AB0E54B}"/>
    <cellStyle name="Normal 3 2 2 3 2" xfId="5713" xr:uid="{EC3BF195-F40C-4B25-8930-3C457E9C3977}"/>
    <cellStyle name="Normal 3 2 2 4" xfId="5714" xr:uid="{F3230B5D-E34F-482E-A3EE-E680FA8B8EFC}"/>
    <cellStyle name="Normal 3 2 2 4 2" xfId="5715" xr:uid="{AD2DF0F3-EF27-42E2-91E7-7B4F2E83DC0D}"/>
    <cellStyle name="Normal 3 2 2 5" xfId="5716" xr:uid="{CD28A498-BCBA-4D67-84FD-B0C3C7268F1E}"/>
    <cellStyle name="Normal 3 2 3" xfId="1505" xr:uid="{C7DC6C1F-B116-4AB0-B7A6-D46B77A8FE8A}"/>
    <cellStyle name="Normal 3 2 3 2" xfId="1506" xr:uid="{C74B77E2-D1D9-47BC-A845-233253110243}"/>
    <cellStyle name="Normal 3 2 3 2 2" xfId="5717" xr:uid="{F3EB176D-F898-41A5-B760-B84C3A8D6E6E}"/>
    <cellStyle name="Normal 3 2 3 2 2 2" xfId="5718" xr:uid="{036E8E46-A77B-4B9D-8468-343D3BF4942C}"/>
    <cellStyle name="Normal 3 2 3 2 3" xfId="5719" xr:uid="{A6849F5D-9FFC-4743-BA7C-E612FB986DC5}"/>
    <cellStyle name="Normal 3 2 3 2 3 2" xfId="5720" xr:uid="{71A1B994-71E8-4780-BACA-7FCB7A7FDFF0}"/>
    <cellStyle name="Normal 3 2 3 2 4" xfId="5721" xr:uid="{E69C1D6D-5094-42D7-948A-F52826157709}"/>
    <cellStyle name="Normal 3 2 3 3" xfId="5722" xr:uid="{A84D76D0-7D66-4977-9C16-404635406E2C}"/>
    <cellStyle name="Normal 3 2 3 3 2" xfId="5723" xr:uid="{918066A6-FBD5-4EC4-987D-8CA179717AF6}"/>
    <cellStyle name="Normal 3 2 3 4" xfId="5724" xr:uid="{86D42634-3B63-466B-9D12-C4C694AE0CE8}"/>
    <cellStyle name="Normal 3 2 3 4 2" xfId="5725" xr:uid="{C93E94B9-0C84-45B7-B7BE-3777264CCB49}"/>
    <cellStyle name="Normal 3 2 3 5" xfId="5726" xr:uid="{B175D395-0FB9-4E73-8B78-428407398693}"/>
    <cellStyle name="Normal 3 2 4" xfId="1507" xr:uid="{0B9323CB-583B-4C04-AC36-C105631BA137}"/>
    <cellStyle name="Normal 3 2 4 2" xfId="5727" xr:uid="{CF6205D3-F449-4C10-A547-F559803E2DAB}"/>
    <cellStyle name="Normal 3 2 4 2 2" xfId="5728" xr:uid="{E57F5295-7E95-458D-9759-1E021D99599A}"/>
    <cellStyle name="Normal 3 2 4 3" xfId="5729" xr:uid="{EF287740-8923-4F3D-BC6D-FC09AB25BECC}"/>
    <cellStyle name="Normal 3 2 4 3 2" xfId="5730" xr:uid="{8E5C0BB1-0CA1-4FCB-BFC3-9ACEFBB827FE}"/>
    <cellStyle name="Normal 3 2 4 4" xfId="5731" xr:uid="{A0963207-0989-4D6C-8EAB-396AACDAE64A}"/>
    <cellStyle name="Normal 3 2 5" xfId="2165" xr:uid="{B856E595-529E-47A2-A543-BEFC5D0648C6}"/>
    <cellStyle name="Normal 3 2 5 2" xfId="5732" xr:uid="{2ECA03D4-54E0-4B47-88E8-04D15F888C31}"/>
    <cellStyle name="Normal 3 2 5 3" xfId="5733" xr:uid="{7A2C94DE-1D73-4E06-A1EE-C18888EE7294}"/>
    <cellStyle name="Normal 3 2 6" xfId="5734" xr:uid="{DAD2A602-3624-4483-8914-51C3D283364F}"/>
    <cellStyle name="Normal 3 2 6 2" xfId="5735" xr:uid="{B73FE994-6A67-4CDA-949D-03A27C6ECA8C}"/>
    <cellStyle name="Normal 3 2 7" xfId="5736" xr:uid="{45A6139D-B13F-4C0B-BC14-A1CC427CBB52}"/>
    <cellStyle name="Normal 3 2 7 2" xfId="5737" xr:uid="{4584DBE2-96BE-47E6-98A3-3DA63371350C}"/>
    <cellStyle name="Normal 3 2 8" xfId="5738" xr:uid="{282FCC5C-8A59-41B0-A36C-774033F0C2A0}"/>
    <cellStyle name="Normal 3 3" xfId="1508" xr:uid="{6003CF17-3C34-42FE-857D-52814478DDF6}"/>
    <cellStyle name="Normal 3 3 2" xfId="1509" xr:uid="{23D60090-931C-41A3-8E23-A02F5A269414}"/>
    <cellStyle name="Normal 3 3 2 2" xfId="1510" xr:uid="{16479ED2-1510-4F5F-BFA4-6CD7CBC06877}"/>
    <cellStyle name="Normal 3 3 2 2 2" xfId="5739" xr:uid="{F1204212-44AE-40D8-AE86-921AF7574EFA}"/>
    <cellStyle name="Normal 3 3 2 2 2 2" xfId="5740" xr:uid="{954436E0-F348-4C34-9247-96E6775518EC}"/>
    <cellStyle name="Normal 3 3 2 2 3" xfId="5741" xr:uid="{A4FE5646-AE2B-4202-95E5-A83958583336}"/>
    <cellStyle name="Normal 3 3 2 2 3 2" xfId="5742" xr:uid="{EA398384-47A0-41B4-BE26-757B5091054C}"/>
    <cellStyle name="Normal 3 3 2 2 4" xfId="5743" xr:uid="{0662F906-0F58-48A4-B598-677FCD76EB6A}"/>
    <cellStyle name="Normal 3 3 2 3" xfId="5744" xr:uid="{39F15FFB-1A75-491E-B215-80893F4898C9}"/>
    <cellStyle name="Normal 3 3 2 3 2" xfId="5745" xr:uid="{DB286E40-F46C-4E82-A4A3-470BA383DFBC}"/>
    <cellStyle name="Normal 3 3 2 4" xfId="5746" xr:uid="{AB910E35-A644-437C-92DF-231B49A95C10}"/>
    <cellStyle name="Normal 3 3 2 4 2" xfId="5747" xr:uid="{FF9CA32D-D79B-4935-A44E-A0254389B457}"/>
    <cellStyle name="Normal 3 3 2 5" xfId="5748" xr:uid="{B56D8192-D23F-4F08-A63C-3062015AF917}"/>
    <cellStyle name="Normal 3 3 3" xfId="1511" xr:uid="{028FA931-61B5-474D-93C2-7CA39E883F1B}"/>
    <cellStyle name="Normal 3 3 3 2" xfId="1512" xr:uid="{EA0E24FE-0348-4F09-B639-B0B74EE975BD}"/>
    <cellStyle name="Normal 3 3 3 2 2" xfId="5749" xr:uid="{5999AFA7-2672-47C6-81F3-BBF04488471F}"/>
    <cellStyle name="Normal 3 3 3 2 2 2" xfId="5750" xr:uid="{7D84D65A-9B6C-4423-93A4-9FDE6A89DE1E}"/>
    <cellStyle name="Normal 3 3 3 2 3" xfId="5751" xr:uid="{FDA83790-623F-4ADE-9485-627452ECF76A}"/>
    <cellStyle name="Normal 3 3 3 2 3 2" xfId="5752" xr:uid="{B2CB0E3F-201D-4F35-9165-9906A58CB383}"/>
    <cellStyle name="Normal 3 3 3 2 4" xfId="5753" xr:uid="{EC40CDF6-CDB9-470F-BDE9-5175EC3917AA}"/>
    <cellStyle name="Normal 3 3 3 3" xfId="5754" xr:uid="{A8CD5ED9-E9EA-4606-8840-D88C06A2D6F3}"/>
    <cellStyle name="Normal 3 3 3 3 2" xfId="5755" xr:uid="{AF8B2F20-5AE5-4665-B3C0-1DBCD60DDFD5}"/>
    <cellStyle name="Normal 3 3 3 4" xfId="5756" xr:uid="{FB8DE1A1-CD7A-4D01-B75F-1431CA106A19}"/>
    <cellStyle name="Normal 3 3 3 4 2" xfId="5757" xr:uid="{1FF873F0-8BBB-4564-82A1-2BF2DC9C0235}"/>
    <cellStyle name="Normal 3 3 3 5" xfId="5758" xr:uid="{4476E636-782A-4728-AC1C-D941CA71CB48}"/>
    <cellStyle name="Normal 3 3 4" xfId="1513" xr:uid="{0DF7AC82-5C66-4833-9CD0-72CE9907D47C}"/>
    <cellStyle name="Normal 3 3 4 2" xfId="5759" xr:uid="{6CE16DC7-817F-4AFD-B359-F6E2537E3A96}"/>
    <cellStyle name="Normal 3 3 4 2 2" xfId="5760" xr:uid="{095634E5-2722-4603-8340-8C3A15441F30}"/>
    <cellStyle name="Normal 3 3 4 3" xfId="5761" xr:uid="{5718F780-0A8E-449E-B324-210DFE74F769}"/>
    <cellStyle name="Normal 3 3 4 3 2" xfId="5762" xr:uid="{24503857-93AE-4B05-8A5A-3E062A1C2912}"/>
    <cellStyle name="Normal 3 3 4 4" xfId="5763" xr:uid="{4FF167C0-D965-487F-997F-AF60BE1F8E9D}"/>
    <cellStyle name="Normal 3 3 5" xfId="2415" xr:uid="{0CF3F28E-891E-4562-8CA3-73B789BAF4E3}"/>
    <cellStyle name="Normal 3 3 5 2" xfId="5764" xr:uid="{0AFD3BEB-505E-4AD9-A94F-7355860762FF}"/>
    <cellStyle name="Normal 3 3 5 3" xfId="5765" xr:uid="{03F06E2E-D4A5-40AC-B8EB-91ADEF35577A}"/>
    <cellStyle name="Normal 3 3 6" xfId="5766" xr:uid="{D2A246B7-2064-45AC-8A6B-4E3932E17AA9}"/>
    <cellStyle name="Normal 3 3 6 2" xfId="5767" xr:uid="{4082D409-9888-4CD5-BD51-06B75470D956}"/>
    <cellStyle name="Normal 3 3 7" xfId="5768" xr:uid="{ECA5FB5A-110F-4782-966E-727BD81D2834}"/>
    <cellStyle name="Normal 3 3 7 2" xfId="5769" xr:uid="{E5835D78-4FE1-421E-8913-5D7A31C30EB3}"/>
    <cellStyle name="Normal 3 3 8" xfId="5770" xr:uid="{6E7C41F5-3661-4352-9924-CD20F42F8F1E}"/>
    <cellStyle name="Normal 3 4" xfId="1514" xr:uid="{04F8D0D6-0485-4F65-88A8-75D7DE912C0A}"/>
    <cellStyle name="Normal 3 4 2" xfId="1515" xr:uid="{308F2625-0D4C-4956-B1E6-34E15E7654C6}"/>
    <cellStyle name="Normal 3 4 2 2" xfId="5771" xr:uid="{83D46F0C-1EC6-4400-9DA6-EE23874DC898}"/>
    <cellStyle name="Normal 3 4 2 2 2" xfId="5772" xr:uid="{84167790-9166-4DEE-985E-227DA569EAB5}"/>
    <cellStyle name="Normal 3 4 2 3" xfId="5773" xr:uid="{257A38D2-DB82-4B2E-95C8-A674B5DDA930}"/>
    <cellStyle name="Normal 3 4 2 3 2" xfId="5774" xr:uid="{A0ED6BDF-DFB3-4407-94F8-CCCEB2776E2D}"/>
    <cellStyle name="Normal 3 4 2 4" xfId="5775" xr:uid="{587496D6-27F7-41D7-9DD5-34E9C4529BDE}"/>
    <cellStyle name="Normal 3 4 3" xfId="2416" xr:uid="{1DAAE375-DAE2-4B0C-B183-F3487806857F}"/>
    <cellStyle name="Normal 3 4 3 2" xfId="5776" xr:uid="{8FB6E7CC-5A42-4E5C-979B-9AFB0F43D8E6}"/>
    <cellStyle name="Normal 3 4 3 3" xfId="5777" xr:uid="{6930DC61-FCC9-44E7-8522-2657CB11EB58}"/>
    <cellStyle name="Normal 3 4 4" xfId="5778" xr:uid="{65989C95-A147-4FDD-837F-0A76C932ADDB}"/>
    <cellStyle name="Normal 3 4 4 2" xfId="5779" xr:uid="{512771C0-1751-4D58-A674-7ED574263A1B}"/>
    <cellStyle name="Normal 3 4 5" xfId="5780" xr:uid="{7C9526CF-ABB3-4568-822D-F0B55F583795}"/>
    <cellStyle name="Normal 3 4 5 2" xfId="5781" xr:uid="{6D374665-1825-416B-AABB-0F58E81FD64C}"/>
    <cellStyle name="Normal 3 4 6" xfId="5782" xr:uid="{413CF940-B7AC-4AD1-A9D5-DB77909867A1}"/>
    <cellStyle name="Normal 3 5" xfId="5783" xr:uid="{7EB9B4D1-D957-4A5E-868B-8538C5D6D5AB}"/>
    <cellStyle name="Normal 3 6" xfId="5784" xr:uid="{7B954B7C-568F-4027-AD5A-6C993272567D}"/>
    <cellStyle name="Normal 3 7" xfId="5785" xr:uid="{EA59F9C4-4238-4698-92D9-40672D1945B9}"/>
    <cellStyle name="Normal 3 8" xfId="5786" xr:uid="{84C4216A-5B67-4B0B-9DA2-A4FABCCBA56C}"/>
    <cellStyle name="Normal 3_FINAL DRAFT" xfId="2417" xr:uid="{B5A1CE51-8F9A-454A-BD57-940E8F12F9B5}"/>
    <cellStyle name="Normal 30" xfId="1516" xr:uid="{C6646B81-F149-4005-A9FE-9970ED156B21}"/>
    <cellStyle name="Normal 30 2" xfId="1517" xr:uid="{86A7FC67-659F-477A-BF67-B48FAE0F79AF}"/>
    <cellStyle name="Normal 30 2 2" xfId="5787" xr:uid="{C10E693F-6302-43C1-A10C-2F881C6DCFFB}"/>
    <cellStyle name="Normal 30 2 2 2" xfId="5788" xr:uid="{8AD5D1D8-2258-465A-8B5E-52654CDEE411}"/>
    <cellStyle name="Normal 30 2 3" xfId="5789" xr:uid="{72B1356C-BF3C-4AAD-A660-7AE9691817BE}"/>
    <cellStyle name="Normal 30 2 3 2" xfId="5790" xr:uid="{8622291F-6007-45DB-94EA-D291C74FA6EF}"/>
    <cellStyle name="Normal 30 2 4" xfId="5791" xr:uid="{7D5972B1-78D6-4E9F-982C-6A83ABB6A1E7}"/>
    <cellStyle name="Normal 30 3" xfId="2349" xr:uid="{DA533020-0D74-46F5-B784-6A546A64293A}"/>
    <cellStyle name="Normal 30 3 2" xfId="5792" xr:uid="{8FF26E97-1221-4E1E-BAA2-F01D4A51F6D7}"/>
    <cellStyle name="Normal 30 3 3" xfId="5793" xr:uid="{EB109E52-589B-47B1-811E-C4E57354B7B5}"/>
    <cellStyle name="Normal 30 4" xfId="2561" xr:uid="{F991869F-229A-4F3C-9477-0D019B8D023A}"/>
    <cellStyle name="Normal 30 4 2" xfId="5794" xr:uid="{F9C2AEA5-3C2F-4975-9C31-A2A94DFC1CB8}"/>
    <cellStyle name="Normal 30 4 2 2" xfId="5795" xr:uid="{7D0211D4-2ACF-4D6C-B265-AB5355592409}"/>
    <cellStyle name="Normal 30 4 3" xfId="5796" xr:uid="{4F9745F1-F857-4482-A5A0-9FF3C51D83F1}"/>
    <cellStyle name="Normal 30 5" xfId="5797" xr:uid="{36406537-3C62-4FC7-88B0-87580B0D8598}"/>
    <cellStyle name="Normal 30 5 2" xfId="5798" xr:uid="{84B4419D-AFED-4D54-AD11-E6A63AFF6519}"/>
    <cellStyle name="Normal 30 6" xfId="5799" xr:uid="{36D4F2C7-BD2B-4F57-A263-320FF78B1B28}"/>
    <cellStyle name="Normal 31" xfId="1518" xr:uid="{093905CE-8CBE-4775-A48A-05CEDE133C06}"/>
    <cellStyle name="Normal 31 2" xfId="1519" xr:uid="{4511C4D6-BDC4-486A-873F-91198E7BE755}"/>
    <cellStyle name="Normal 31 2 2" xfId="5800" xr:uid="{D2DFDD23-EB31-4299-9D1B-4D2C1CED9AB1}"/>
    <cellStyle name="Normal 31 2 2 2" xfId="5801" xr:uid="{4F34B054-9CA7-4E2A-AA34-A1BADA2683FA}"/>
    <cellStyle name="Normal 31 2 3" xfId="5802" xr:uid="{EFEE14A0-F97E-4DD8-B9D9-8AD7F3753414}"/>
    <cellStyle name="Normal 31 2 3 2" xfId="5803" xr:uid="{6C0AD010-5BD1-43C9-9A1C-9C199E9DFBAA}"/>
    <cellStyle name="Normal 31 2 4" xfId="5804" xr:uid="{42F35FC7-F60B-4787-9E49-71FD13F09835}"/>
    <cellStyle name="Normal 31 3" xfId="2437" xr:uid="{6F547EB5-848E-4970-BBC4-5AAAFB915445}"/>
    <cellStyle name="Normal 31 3 2" xfId="5805" xr:uid="{E546EB36-CCB2-4F8C-AEF4-A301B70AA829}"/>
    <cellStyle name="Normal 31 3 3" xfId="5806" xr:uid="{D8D86107-A9CC-4209-A360-EFF334E47549}"/>
    <cellStyle name="Normal 31 4" xfId="5807" xr:uid="{0C4EDAFE-1750-4E15-AB61-A892549ED8F2}"/>
    <cellStyle name="Normal 31 4 2" xfId="5808" xr:uid="{EFB56F58-0009-4883-83F2-534BD22DFD49}"/>
    <cellStyle name="Normal 31 5" xfId="5809" xr:uid="{3052B4C9-C175-4612-AD56-BD59FB9F08A2}"/>
    <cellStyle name="Normal 31 5 2" xfId="5810" xr:uid="{AF3FE21B-08E9-433C-A73C-0DCD66C7D82A}"/>
    <cellStyle name="Normal 31 6" xfId="5811" xr:uid="{679CD1AB-6CFB-4C39-BFF7-51667FF4D1CD}"/>
    <cellStyle name="Normal 32" xfId="1520" xr:uid="{5F3AEF82-66B1-416B-B4B4-DA29534C26B2}"/>
    <cellStyle name="Normal 32 2" xfId="1521" xr:uid="{BED9107A-A12F-42D4-BCDD-C568BEA37E45}"/>
    <cellStyle name="Normal 32 2 2" xfId="5812" xr:uid="{B6C1FB77-2B54-44BE-9160-1001959FBAE6}"/>
    <cellStyle name="Normal 32 2 2 2" xfId="5813" xr:uid="{5148331F-05BA-4699-A98B-EA3C86DE4B7C}"/>
    <cellStyle name="Normal 32 2 3" xfId="5814" xr:uid="{D28DBF30-9937-4160-B1F0-44BEB7D25B98}"/>
    <cellStyle name="Normal 32 2 3 2" xfId="5815" xr:uid="{3FCE2378-84B0-4C0A-ABD9-24D11B96CD94}"/>
    <cellStyle name="Normal 32 2 4" xfId="5816" xr:uid="{2EDF1057-C1F7-4775-801B-138A0EA69B22}"/>
    <cellStyle name="Normal 32 3" xfId="5817" xr:uid="{214F0F19-6019-42A9-B55C-7AF1AE415105}"/>
    <cellStyle name="Normal 32 3 2" xfId="5818" xr:uid="{B0B8C6E4-C962-40B5-BA8B-E72BA5DC6D5D}"/>
    <cellStyle name="Normal 32 4" xfId="5819" xr:uid="{BC04E25C-0749-4E80-B01A-FA2A59BB9F7D}"/>
    <cellStyle name="Normal 32 4 2" xfId="5820" xr:uid="{A771630A-6FEA-4598-9673-6DF7A0C9CA76}"/>
    <cellStyle name="Normal 32 5" xfId="5821" xr:uid="{A01D1781-F69B-425D-A628-518FE88A7A10}"/>
    <cellStyle name="Normal 33" xfId="1522" xr:uid="{7C4F0A77-7769-49D8-B488-68E6D0B0C97B}"/>
    <cellStyle name="Normal 33 2" xfId="1523" xr:uid="{C299DB05-7174-4F70-A980-842A3AC236F2}"/>
    <cellStyle name="Normal 33 2 2" xfId="5822" xr:uid="{08F672B9-3A99-49F9-B25F-CA1A659AB720}"/>
    <cellStyle name="Normal 33 2 2 2" xfId="5823" xr:uid="{3A10D4AC-DDAC-4E1F-8BAD-8B7DB399BC49}"/>
    <cellStyle name="Normal 33 2 3" xfId="5824" xr:uid="{28560A37-C72F-4E09-B385-DCE0DB7380C8}"/>
    <cellStyle name="Normal 33 2 3 2" xfId="5825" xr:uid="{78D6DF61-EE18-4B21-BEE6-7F1F89B05AEA}"/>
    <cellStyle name="Normal 33 2 4" xfId="5826" xr:uid="{4B028834-85FB-46F6-A412-0F474B42E98D}"/>
    <cellStyle name="Normal 33 3" xfId="5827" xr:uid="{56A798CF-F714-4372-A2E5-ECD82385773E}"/>
    <cellStyle name="Normal 33 3 2" xfId="5828" xr:uid="{E967C030-AB4C-4F16-81FE-0B9A6694D0D2}"/>
    <cellStyle name="Normal 33 4" xfId="5829" xr:uid="{46F35228-45C4-465F-A654-69CCB6B53642}"/>
    <cellStyle name="Normal 33 4 2" xfId="5830" xr:uid="{44F56495-B1E8-4F58-BEC9-3BA69D5E683A}"/>
    <cellStyle name="Normal 33 5" xfId="5831" xr:uid="{BA571E8A-8DD6-40F8-8D5F-09C0123A1454}"/>
    <cellStyle name="Normal 34" xfId="1524" xr:uid="{0BEACE89-6E99-4B6D-87FC-C58F89C8AF5F}"/>
    <cellStyle name="Normal 34 2" xfId="1525" xr:uid="{DA80798E-44BA-4582-AE77-6A7A86D33D5C}"/>
    <cellStyle name="Normal 34 2 2" xfId="5832" xr:uid="{3A8D394D-8A92-40AD-8EEE-E0866A83871D}"/>
    <cellStyle name="Normal 34 2 2 2" xfId="5833" xr:uid="{0262FA27-2398-4511-9540-FD578562282F}"/>
    <cellStyle name="Normal 34 2 3" xfId="5834" xr:uid="{548400A3-3FFB-4369-896C-AE953DC7A9D5}"/>
    <cellStyle name="Normal 34 2 3 2" xfId="5835" xr:uid="{2D5136F8-0033-4EFF-82CD-5BA1B604CD17}"/>
    <cellStyle name="Normal 34 2 4" xfId="5836" xr:uid="{00404902-6253-4EFC-A97A-D79AD7AE8282}"/>
    <cellStyle name="Normal 34 3" xfId="5837" xr:uid="{34DFB1AF-8214-4268-8DD3-88C17266499C}"/>
    <cellStyle name="Normal 34 3 2" xfId="5838" xr:uid="{63017B72-EDD4-43A4-A077-9FAC4B70BFF0}"/>
    <cellStyle name="Normal 34 4" xfId="5839" xr:uid="{7693A5B8-054B-4947-BA1B-15DA9E825009}"/>
    <cellStyle name="Normal 34 4 2" xfId="5840" xr:uid="{A53F6EAD-CF12-4CF7-A9C2-5709820AA108}"/>
    <cellStyle name="Normal 34 5" xfId="5841" xr:uid="{AA4940F6-8405-4AAD-8ECA-92B7393FB2FF}"/>
    <cellStyle name="Normal 35" xfId="1526" xr:uid="{E134861A-0B67-4BC4-9056-70BC687E3F3D}"/>
    <cellStyle name="Normal 35 2" xfId="1527" xr:uid="{3CCBC43C-4FE8-49F2-B0F9-DE682017F1DF}"/>
    <cellStyle name="Normal 35 2 2" xfId="5842" xr:uid="{CB41EA99-3D1A-449B-A8E6-06FA54AE3496}"/>
    <cellStyle name="Normal 35 2 2 2" xfId="5843" xr:uid="{7354DB7D-4FE5-4FF5-ACF0-9AE412E0E84E}"/>
    <cellStyle name="Normal 35 2 3" xfId="5844" xr:uid="{C05B7FD1-721A-4F6B-8B06-7EF853FCDDA2}"/>
    <cellStyle name="Normal 35 2 3 2" xfId="5845" xr:uid="{237294CB-5130-4425-B971-9A61A7BD5812}"/>
    <cellStyle name="Normal 35 2 4" xfId="5846" xr:uid="{7D6B9F53-0A5A-4A02-8776-AF67AB09DE71}"/>
    <cellStyle name="Normal 35 3" xfId="5847" xr:uid="{6671B28F-92F8-416F-AB27-0D2E3F1C4397}"/>
    <cellStyle name="Normal 35 3 2" xfId="5848" xr:uid="{1A7286F6-07D0-4255-888B-A5EB5507243A}"/>
    <cellStyle name="Normal 35 4" xfId="5849" xr:uid="{8B7A4625-AF65-4EF4-82F3-F6AB4B74BA76}"/>
    <cellStyle name="Normal 35 4 2" xfId="5850" xr:uid="{D54C8732-C3D4-4E3D-B57F-6D6D756C7F7A}"/>
    <cellStyle name="Normal 35 5" xfId="5851" xr:uid="{BF0FA297-5F5F-42B8-892D-C281487BB50D}"/>
    <cellStyle name="Normal 36" xfId="1528" xr:uid="{31699C4C-8A60-46B9-AAC2-0503B91D9298}"/>
    <cellStyle name="Normal 36 2" xfId="1529" xr:uid="{BC1C7607-8462-499C-8352-08B0F714BB9A}"/>
    <cellStyle name="Normal 36 2 2" xfId="5852" xr:uid="{2ED7EDFE-5EAE-4AA5-B140-99A3374239ED}"/>
    <cellStyle name="Normal 36 2 2 2" xfId="5853" xr:uid="{31FF068E-7CEC-4F66-97C5-03097EE230E3}"/>
    <cellStyle name="Normal 36 2 3" xfId="5854" xr:uid="{8DD4F77C-748D-43CE-A7B7-A46040D14E8E}"/>
    <cellStyle name="Normal 36 2 3 2" xfId="5855" xr:uid="{C8D7D65D-153D-45C4-A7BA-EB32F3769A9B}"/>
    <cellStyle name="Normal 36 2 4" xfId="5856" xr:uid="{5E22C2DC-B36E-42DA-B53D-28110FB762FA}"/>
    <cellStyle name="Normal 36 3" xfId="5857" xr:uid="{470C3ABD-6EE9-40CA-A98B-6AC7FAE9B2EA}"/>
    <cellStyle name="Normal 36 3 2" xfId="5858" xr:uid="{9F30ECE8-183B-46BA-8686-7050A30B2E98}"/>
    <cellStyle name="Normal 36 4" xfId="5859" xr:uid="{4739F81B-2225-47E4-950A-003B7EB065EC}"/>
    <cellStyle name="Normal 36 4 2" xfId="5860" xr:uid="{4A388EF4-FC0E-4B93-BF72-FEEA181F5F5D}"/>
    <cellStyle name="Normal 36 5" xfId="5861" xr:uid="{28E9E028-5D0C-41E8-847D-AE4D72598A6C}"/>
    <cellStyle name="Normal 37" xfId="1530" xr:uid="{CC2633E5-BF62-4D31-8AD4-F4BCAD7C26E0}"/>
    <cellStyle name="Normal 37 2" xfId="2418" xr:uid="{FE75BD69-81EE-4547-A785-C96228775320}"/>
    <cellStyle name="Normal 37 2 2" xfId="5862" xr:uid="{3D948A27-2598-433E-B531-63C0FD598035}"/>
    <cellStyle name="Normal 37 2 2 2" xfId="5863" xr:uid="{C2587438-0CD3-45B8-A960-2A7A973828E0}"/>
    <cellStyle name="Normal 37 2 3" xfId="5864" xr:uid="{51DB89A0-4D96-4F84-9998-4F6A8B17B38B}"/>
    <cellStyle name="Normal 37 2 3 2" xfId="5865" xr:uid="{00AE7A64-D0D0-43BF-BB07-A471E46E9F0B}"/>
    <cellStyle name="Normal 37 2 4" xfId="5866" xr:uid="{8813EF6F-C700-48A1-89B2-A854007C4942}"/>
    <cellStyle name="Normal 37 3" xfId="2366" xr:uid="{B3C100DD-3118-4847-AA00-8604104AFCC0}"/>
    <cellStyle name="Normal 37 3 2" xfId="5867" xr:uid="{6E06900D-5B33-403D-A5BE-A19016481482}"/>
    <cellStyle name="Normal 37 3 3" xfId="5868" xr:uid="{0AA12175-31D1-4E25-AEE9-24B659BC7BA1}"/>
    <cellStyle name="Normal 37 4" xfId="5869" xr:uid="{D587D134-ACEA-46D0-B2CC-687B358FD91C}"/>
    <cellStyle name="Normal 37 4 2" xfId="5870" xr:uid="{06202431-178E-45B3-AEFF-029D401CCA2B}"/>
    <cellStyle name="Normal 37 5" xfId="5871" xr:uid="{28863A66-16BF-43D4-AB95-C8C025B20003}"/>
    <cellStyle name="Normal 37 5 2" xfId="5872" xr:uid="{EAF55727-1807-4ACE-8C32-20ED1FE42237}"/>
    <cellStyle name="Normal 37 6" xfId="5873" xr:uid="{F81F5F1F-F566-4195-B981-B490E3241E46}"/>
    <cellStyle name="Normal 38" xfId="22" xr:uid="{81EFE6F6-B6C6-41D6-8077-8D8F52A28514}"/>
    <cellStyle name="Normal 38 2" xfId="5874" xr:uid="{4684B150-68ED-47C9-9EE5-217A33EBDA8E}"/>
    <cellStyle name="Normal 38 3" xfId="5875" xr:uid="{209DCFD6-F7C1-488F-9609-D9B16B43EDE2}"/>
    <cellStyle name="Normal 39" xfId="23" xr:uid="{285A7B30-CF0B-4B9E-89E9-E4909323C62C}"/>
    <cellStyle name="Normal 39 2" xfId="5876" xr:uid="{83DC2362-8EC6-41DE-A4BE-48BC95BF5BFB}"/>
    <cellStyle name="Normal 39 3" xfId="5877" xr:uid="{0DAD1510-8646-4A65-AA57-3A2B20DD74C2}"/>
    <cellStyle name="Normal 4" xfId="11" xr:uid="{38D6EFCA-4B2A-4AAF-9DC9-8A9C5E660A70}"/>
    <cellStyle name="Normal 4 10" xfId="5878" xr:uid="{E70B11FC-B22F-4E79-90E4-5E2D97180E95}"/>
    <cellStyle name="Normal 4 11" xfId="5879" xr:uid="{91881BB3-3FD8-4B4F-B8C1-DDCB43E14839}"/>
    <cellStyle name="Normal 4 2" xfId="1531" xr:uid="{055CB18B-A37E-4F74-A211-85A55AE70F99}"/>
    <cellStyle name="Normal 4 2 2" xfId="1532" xr:uid="{B4680C27-38DD-4B47-A6A4-708EAC005569}"/>
    <cellStyle name="Normal 4 2 2 2" xfId="1533" xr:uid="{F3D2B949-DBC8-4E6E-9B54-4191F5A17587}"/>
    <cellStyle name="Normal 4 2 2 2 2" xfId="5880" xr:uid="{B92E9068-DC19-4B1E-AE82-246D08EF515F}"/>
    <cellStyle name="Normal 4 2 2 2 2 2" xfId="5881" xr:uid="{A07AA9FA-0E0C-4071-BF62-A682A2C47CCC}"/>
    <cellStyle name="Normal 4 2 2 2 3" xfId="5882" xr:uid="{FD600648-1032-43FE-ACB7-53F92FDC5C04}"/>
    <cellStyle name="Normal 4 2 2 2 3 2" xfId="5883" xr:uid="{FDE11F85-EA30-41DE-A252-9371E94BEE0B}"/>
    <cellStyle name="Normal 4 2 2 2 4" xfId="5884" xr:uid="{75E207C5-5606-4043-AEAA-72CD63524F9B}"/>
    <cellStyle name="Normal 4 2 2 3" xfId="5885" xr:uid="{E40C890E-9615-4693-AA77-4C89E5B1097E}"/>
    <cellStyle name="Normal 4 2 2 3 2" xfId="5886" xr:uid="{BB609021-450F-4091-A79F-5512CCF5D556}"/>
    <cellStyle name="Normal 4 2 2 4" xfId="5887" xr:uid="{FDD6A60A-8FA4-4A91-858F-80DCC194465B}"/>
    <cellStyle name="Normal 4 2 2 4 2" xfId="5888" xr:uid="{E1FA9AAB-681C-475C-81C7-B3BA73284950}"/>
    <cellStyle name="Normal 4 2 2 5" xfId="5889" xr:uid="{9F1653A8-EED3-4FDA-B536-D9265D068D1A}"/>
    <cellStyle name="Normal 4 2 3" xfId="1534" xr:uid="{EA1F7DA7-075A-41D4-804D-4342D5E43CAE}"/>
    <cellStyle name="Normal 4 2 3 2" xfId="1535" xr:uid="{4F67CE90-BBD5-4DB1-9F7F-F6F07171B889}"/>
    <cellStyle name="Normal 4 2 3 2 2" xfId="5890" xr:uid="{79BBBDCE-B426-4FDB-A82B-C3C304F335F2}"/>
    <cellStyle name="Normal 4 2 3 2 2 2" xfId="5891" xr:uid="{96E870BB-85C3-4C21-9C9A-193BBC22F8F8}"/>
    <cellStyle name="Normal 4 2 3 2 3" xfId="5892" xr:uid="{191E5AB9-EB09-4658-ADBF-D547BEF722E5}"/>
    <cellStyle name="Normal 4 2 3 2 3 2" xfId="5893" xr:uid="{9314CB51-0114-4D88-A6F3-164A5559FC09}"/>
    <cellStyle name="Normal 4 2 3 2 4" xfId="5894" xr:uid="{9B6838CE-12AB-40B6-83D0-739CF0411A82}"/>
    <cellStyle name="Normal 4 2 3 3" xfId="5895" xr:uid="{61BB7B26-181C-4690-A2F0-1B03517DF60E}"/>
    <cellStyle name="Normal 4 2 3 3 2" xfId="5896" xr:uid="{3DB5DA86-4EB8-42D9-B501-5F57959E6122}"/>
    <cellStyle name="Normal 4 2 3 4" xfId="5897" xr:uid="{B149DFA4-6492-4C4B-8BFE-76C0F2EC1F9D}"/>
    <cellStyle name="Normal 4 2 3 4 2" xfId="5898" xr:uid="{1D65EB2D-9757-4D8F-8FEC-C3E9C792E13A}"/>
    <cellStyle name="Normal 4 2 3 5" xfId="5899" xr:uid="{19F3CCD7-7B5C-4447-B982-9D3E804D49DA}"/>
    <cellStyle name="Normal 4 2 4" xfId="1536" xr:uid="{F86A1148-F57A-40AF-A925-7D25F96A1A83}"/>
    <cellStyle name="Normal 4 2 4 2" xfId="5900" xr:uid="{371C95B4-3F40-4352-9298-B5080FFD0FB6}"/>
    <cellStyle name="Normal 4 2 4 2 2" xfId="5901" xr:uid="{10CADD60-EF2C-44D4-A44F-F0D47FE5CE02}"/>
    <cellStyle name="Normal 4 2 4 3" xfId="5902" xr:uid="{8D61A796-EF6D-4141-B26B-A3D1C90FBCC5}"/>
    <cellStyle name="Normal 4 2 4 3 2" xfId="5903" xr:uid="{1BABD1BE-CE29-4E8E-B0D8-B4C3132F7980}"/>
    <cellStyle name="Normal 4 2 4 4" xfId="5904" xr:uid="{583ADE58-FD2C-4B77-91DA-B985D90D0DF8}"/>
    <cellStyle name="Normal 4 2 5" xfId="2166" xr:uid="{40E36893-3D1C-4F1A-9C30-5C4691094E52}"/>
    <cellStyle name="Normal 4 2 5 2" xfId="5905" xr:uid="{70C4E4DB-8F80-4F39-B3D8-8C82FE720807}"/>
    <cellStyle name="Normal 4 2 5 3" xfId="5906" xr:uid="{7360D70B-9CB6-4109-956C-FBA8EF82CB76}"/>
    <cellStyle name="Normal 4 2 6" xfId="2562" xr:uid="{883E2BE6-D0BE-41F4-8B64-BC0B19A51F17}"/>
    <cellStyle name="Normal 4 2 6 2" xfId="5907" xr:uid="{6A9E6B8C-5DB3-4C18-A7A6-7186F3511CA1}"/>
    <cellStyle name="Normal 4 2 6 2 2" xfId="5908" xr:uid="{7F4FE53E-6204-4CB0-9B93-091406E6A351}"/>
    <cellStyle name="Normal 4 2 6 3" xfId="5909" xr:uid="{CFD1AACC-FFD7-415F-BDA6-540049B82888}"/>
    <cellStyle name="Normal 4 2 7" xfId="5910" xr:uid="{AFE19B17-85DE-49B8-951E-3645B9541DF8}"/>
    <cellStyle name="Normal 4 2 7 2" xfId="5911" xr:uid="{E7350FB1-C4A2-4FAE-81A9-114AC2BEC05E}"/>
    <cellStyle name="Normal 4 2 8" xfId="5912" xr:uid="{10C149F1-DE14-4474-A751-B990AF8EB889}"/>
    <cellStyle name="Normal 4 3" xfId="1537" xr:uid="{FD414835-AF82-4EB6-A14B-1EF8384B6676}"/>
    <cellStyle name="Normal 4 3 2" xfId="1538" xr:uid="{76E9969D-02E0-4DF6-8609-FFC0E1AFFBEE}"/>
    <cellStyle name="Normal 4 3 2 2" xfId="5913" xr:uid="{9BBC404D-F76C-48E6-AF03-861A6C585350}"/>
    <cellStyle name="Normal 4 3 2 2 2" xfId="5914" xr:uid="{5E75A332-8687-4A2B-8CBC-A199C57AC250}"/>
    <cellStyle name="Normal 4 3 2 3" xfId="5915" xr:uid="{0F6F907F-AA5E-4D0E-BFF7-B884B22A2495}"/>
    <cellStyle name="Normal 4 3 2 3 2" xfId="5916" xr:uid="{4A819947-C6E4-476D-AC11-027F2F8A1079}"/>
    <cellStyle name="Normal 4 3 2 4" xfId="5917" xr:uid="{28F0BE01-6F49-47E1-9536-DA883222069A}"/>
    <cellStyle name="Normal 4 3 3" xfId="5918" xr:uid="{EC577D83-42B3-47A9-AB49-7DEEBDCFE12D}"/>
    <cellStyle name="Normal 4 3 3 2" xfId="5919" xr:uid="{0403C8B6-CD2A-41D5-8A57-F0BA3810D813}"/>
    <cellStyle name="Normal 4 3 4" xfId="5920" xr:uid="{FD10A35A-9E5A-47F4-98D8-43D0BCAFCE19}"/>
    <cellStyle name="Normal 4 3 4 2" xfId="5921" xr:uid="{AA4C3966-EC64-42CB-A0AC-8C9C19D9C856}"/>
    <cellStyle name="Normal 4 3 5" xfId="5922" xr:uid="{A96236F0-CBB7-4FF3-A7AB-8F3F337E5FD6}"/>
    <cellStyle name="Normal 4 4" xfId="1539" xr:uid="{6F8BAFED-849A-4A58-A61D-50CF9ED15E36}"/>
    <cellStyle name="Normal 4 4 2" xfId="1540" xr:uid="{C23AA1EA-DFE7-46D9-A815-5026E411F32B}"/>
    <cellStyle name="Normal 4 4 2 2" xfId="5923" xr:uid="{1D3E3873-9117-4EAA-9F59-390E28C4BF32}"/>
    <cellStyle name="Normal 4 4 2 2 2" xfId="5924" xr:uid="{5D41DF54-7F33-452F-8DC0-2DFB3FE6781A}"/>
    <cellStyle name="Normal 4 4 2 3" xfId="5925" xr:uid="{1AF19B9E-B825-4BC1-A5F3-9ED0C4204D8E}"/>
    <cellStyle name="Normal 4 4 2 3 2" xfId="5926" xr:uid="{5ED3909F-BD08-44B8-9894-BAF8895612DD}"/>
    <cellStyle name="Normal 4 4 2 4" xfId="5927" xr:uid="{C0713E47-6949-4C3B-A49F-2A7B565C3356}"/>
    <cellStyle name="Normal 4 4 3" xfId="5928" xr:uid="{39F0DF10-E24B-43F3-9F52-D54314599038}"/>
    <cellStyle name="Normal 4 4 3 2" xfId="5929" xr:uid="{F624ED50-BECE-49C4-8DA4-6559A7DD928C}"/>
    <cellStyle name="Normal 4 4 4" xfId="5930" xr:uid="{9304C202-158E-40D2-AB70-F79D5AEC32FB}"/>
    <cellStyle name="Normal 4 4 4 2" xfId="5931" xr:uid="{50308567-C76E-4AC7-AB07-7A35D955D480}"/>
    <cellStyle name="Normal 4 4 5" xfId="5932" xr:uid="{B322BBDE-91A0-4BC9-8E44-950618A38047}"/>
    <cellStyle name="Normal 4 5" xfId="1541" xr:uid="{5C9BF9ED-2330-4564-BD9E-F923E8DEA052}"/>
    <cellStyle name="Normal 4 5 2" xfId="1542" xr:uid="{A7508A00-3283-4C7A-8EB4-44EE710F8FD4}"/>
    <cellStyle name="Normal 4 5 2 2" xfId="5933" xr:uid="{B6ACA5A9-26E7-47AB-B507-9B9E519A3355}"/>
    <cellStyle name="Normal 4 5 2 2 2" xfId="5934" xr:uid="{0988F164-01ED-4244-A7D3-5F39F3D64229}"/>
    <cellStyle name="Normal 4 5 2 3" xfId="5935" xr:uid="{EEA04A3E-2911-4675-9467-1E37A1364DFC}"/>
    <cellStyle name="Normal 4 5 2 3 2" xfId="5936" xr:uid="{4235C84D-A533-4E01-A6F7-54C59870B041}"/>
    <cellStyle name="Normal 4 5 2 4" xfId="5937" xr:uid="{83BF82B0-356D-4022-A923-95A96F506DC4}"/>
    <cellStyle name="Normal 4 5 3" xfId="5938" xr:uid="{D9D40BFC-FF7B-4F79-99E5-EF69FB6A75D8}"/>
    <cellStyle name="Normal 4 5 3 2" xfId="5939" xr:uid="{668D8599-033E-4E50-81DE-451B6407A715}"/>
    <cellStyle name="Normal 4 5 4" xfId="5940" xr:uid="{84C64999-478B-430E-AB16-7819A1A6AE9C}"/>
    <cellStyle name="Normal 4 5 4 2" xfId="5941" xr:uid="{4B07F55F-B2E3-4842-9187-3312534471B6}"/>
    <cellStyle name="Normal 4 5 5" xfId="5942" xr:uid="{449D27DC-653E-48CC-9D93-40C3EDFDD586}"/>
    <cellStyle name="Normal 4 6" xfId="1543" xr:uid="{D421449A-151F-4B0C-BBF6-7B4EDB8B6011}"/>
    <cellStyle name="Normal 4 6 2" xfId="5943" xr:uid="{C3F630CC-2998-4846-810A-44139B89E587}"/>
    <cellStyle name="Normal 4 6 2 2" xfId="5944" xr:uid="{B6854F59-8CA0-4CBE-AC02-CA374784477F}"/>
    <cellStyle name="Normal 4 6 3" xfId="5945" xr:uid="{55ACAFDB-0AD4-42CC-B2A2-2DF19E5EA320}"/>
    <cellStyle name="Normal 4 6 3 2" xfId="5946" xr:uid="{5A539B60-E353-44E5-A1B4-3A7A6F9C5034}"/>
    <cellStyle name="Normal 4 6 4" xfId="5947" xr:uid="{124B6E9E-D5A2-4D82-8934-C9F8F90C2704}"/>
    <cellStyle name="Normal 4 7" xfId="1832" xr:uid="{153E4423-7DEE-4261-9238-EDAB490147B9}"/>
    <cellStyle name="Normal 4 7 2" xfId="5948" xr:uid="{C9D2E2F3-E3C4-4DA4-8172-89585E46A443}"/>
    <cellStyle name="Normal 4 7 3" xfId="5949" xr:uid="{C919FE1B-EA1F-45C7-B61F-6A0400F53703}"/>
    <cellStyle name="Normal 4 8" xfId="2563" xr:uid="{FCF8FD5C-D970-43AF-B6D0-71F022C54448}"/>
    <cellStyle name="Normal 4 8 2" xfId="5950" xr:uid="{556EA818-7E66-42C5-9F36-2E50D4D3457D}"/>
    <cellStyle name="Normal 4 8 2 2" xfId="5951" xr:uid="{FF1BFCE6-EFE6-46A7-B3DA-C5BBF9E16103}"/>
    <cellStyle name="Normal 4 8 3" xfId="5952" xr:uid="{4A67B9B1-7837-4B5D-A353-C716C98041BE}"/>
    <cellStyle name="Normal 4 9" xfId="5953" xr:uid="{B7E19EBE-E567-4FB6-8446-1024D73770CF}"/>
    <cellStyle name="Normal 40" xfId="24" xr:uid="{9A73775F-FB0D-4C4E-A7F0-1DC8EBF9B236}"/>
    <cellStyle name="Normal 40 2" xfId="5954" xr:uid="{C8602790-DCBF-45AD-995D-F60D069DB46E}"/>
    <cellStyle name="Normal 40 3" xfId="5955" xr:uid="{17EAC2B4-2EDC-4795-BE64-3592871BD012}"/>
    <cellStyle name="Normal 41" xfId="1544" xr:uid="{F3511B8D-5047-486E-91FA-5EDA107104D2}"/>
    <cellStyle name="Normal 41 2" xfId="5956" xr:uid="{381D389D-D7AE-4370-A77C-1038888C79D5}"/>
    <cellStyle name="Normal 41 3" xfId="5957" xr:uid="{64670100-AE81-46AA-AC2B-11B0E1B071D4}"/>
    <cellStyle name="Normal 42" xfId="1545" xr:uid="{3CDF2E15-3903-4611-98EE-7E32268FF68F}"/>
    <cellStyle name="Normal 42 2" xfId="5958" xr:uid="{35C789F5-04FE-4D97-A453-4EE5EB3CDB8F}"/>
    <cellStyle name="Normal 42 3" xfId="5959" xr:uid="{CE18F5E2-FA8E-4AF5-9521-CD37D438E289}"/>
    <cellStyle name="Normal 43" xfId="1546" xr:uid="{1FCDD646-06E9-4943-AC3B-43770042A4E2}"/>
    <cellStyle name="Normal 43 2" xfId="5960" xr:uid="{801B4711-9818-45A6-B359-AF5B0B62BD84}"/>
    <cellStyle name="Normal 43 3" xfId="5961" xr:uid="{A5F4BABE-4246-43C0-BBC3-9AE89B79241F}"/>
    <cellStyle name="Normal 44" xfId="2438" xr:uid="{00E43C24-5338-4C02-9AAA-6F86CB9FDEF0}"/>
    <cellStyle name="Normal 44 2" xfId="2567" xr:uid="{D5F42BB9-3E03-4657-BA07-D33EF83D30CE}"/>
    <cellStyle name="Normal 44 2 2" xfId="5962" xr:uid="{1B899885-4AD8-495A-AB0E-2FC015724E0F}"/>
    <cellStyle name="Normal 44 2 3" xfId="5963" xr:uid="{F9EC434B-94E6-4AF2-889F-D15533050AC9}"/>
    <cellStyle name="Normal 44 3" xfId="5964" xr:uid="{C7A027C1-B7FB-4166-8A18-03B24FD4DCD8}"/>
    <cellStyle name="Normal 44 4" xfId="5965" xr:uid="{41C622D8-EE6F-4BDA-8301-F3354D2EAB9F}"/>
    <cellStyle name="Normal 44 5" xfId="5966" xr:uid="{09C0C6BA-2AA4-4F87-955A-FCA7538DB03D}"/>
    <cellStyle name="Normal 44 6" xfId="5967" xr:uid="{2BAE7999-43C9-4361-89D5-64C55B9C8846}"/>
    <cellStyle name="Normal 45" xfId="5968" xr:uid="{02C28F9E-BB17-404A-9206-DEA65E9FFAE5}"/>
    <cellStyle name="Normal 45 2" xfId="5969" xr:uid="{BA7D3000-3CC6-4A2F-96BD-D54608CDE0FA}"/>
    <cellStyle name="Normal 45 2 2" xfId="5970" xr:uid="{5C8D2635-CAE9-43D0-AF97-42B9887355C7}"/>
    <cellStyle name="Normal 45 3" xfId="5971" xr:uid="{DEABFD4B-870C-4331-A3F0-85DBBD0A8E08}"/>
    <cellStyle name="Normal 46" xfId="5972" xr:uid="{A7A3F285-6EA4-4B4E-A69C-BC5C648F2804}"/>
    <cellStyle name="Normal 46 2" xfId="5973" xr:uid="{F1740FC7-D226-42C2-8AA1-119352BB49F5}"/>
    <cellStyle name="Normal 46 2 2" xfId="5974" xr:uid="{1D19C615-D46C-4112-AD0C-7ED2AFE5E1C0}"/>
    <cellStyle name="Normal 46 3" xfId="5975" xr:uid="{C4BE1748-1EB7-457E-BD78-D38B103EFDC9}"/>
    <cellStyle name="Normal 47" xfId="1547" xr:uid="{30C11053-DF56-4EFE-B175-ABEE4E19E609}"/>
    <cellStyle name="Normal 47 2" xfId="5976" xr:uid="{B07B3F52-7B5F-4C5B-AF8E-2FB9030714C8}"/>
    <cellStyle name="Normal 47 3" xfId="5977" xr:uid="{EEEE704F-8A2B-42B8-AA8F-C7FB8F1E3795}"/>
    <cellStyle name="Normal 48" xfId="14" xr:uid="{50D01F53-62E9-40F2-AA76-A07B5BBCA920}"/>
    <cellStyle name="Normal 48 2" xfId="5978" xr:uid="{8490BE5A-83C9-416B-BA5E-A312E8D7D4CF}"/>
    <cellStyle name="Normal 48 3" xfId="5979" xr:uid="{E2EBA94C-1A68-4170-A8A8-60841E38DE4E}"/>
    <cellStyle name="Normal 49" xfId="15" xr:uid="{07B8C960-F2DB-4D29-88D0-174ADE37D229}"/>
    <cellStyle name="Normal 49 2" xfId="5980" xr:uid="{85687BA6-1707-429B-B6E7-5A3D20B4436C}"/>
    <cellStyle name="Normal 49 3" xfId="5981" xr:uid="{5DCDAF08-997A-49C7-8768-2D11C8EC5F50}"/>
    <cellStyle name="Normal 5" xfId="1548" xr:uid="{B09100E8-95CE-43BA-9999-0CBEAAD1CCF6}"/>
    <cellStyle name="Normal 5 2" xfId="1549" xr:uid="{432CFDCA-8753-4260-AEED-7BAD4FE70AC7}"/>
    <cellStyle name="Normal 5 2 2" xfId="1550" xr:uid="{1152310A-3BB9-4439-AD75-36E004A86489}"/>
    <cellStyle name="Normal 5 2 2 2" xfId="5982" xr:uid="{54A27E57-D9DF-4914-B80C-9ED47693AECB}"/>
    <cellStyle name="Normal 5 2 2 2 2" xfId="5983" xr:uid="{7857FDE1-42E8-43A2-9F24-20EB1CC6539F}"/>
    <cellStyle name="Normal 5 2 2 3" xfId="5984" xr:uid="{874AF2D2-DE0D-4672-8A08-3ACF5D5B2D31}"/>
    <cellStyle name="Normal 5 2 2 3 2" xfId="5985" xr:uid="{40FA00E2-E7EF-4173-AC3B-55CE833367A8}"/>
    <cellStyle name="Normal 5 2 2 4" xfId="5986" xr:uid="{653B6384-5855-48E8-B015-25D0F6A98A16}"/>
    <cellStyle name="Normal 5 2 3" xfId="2419" xr:uid="{91564500-58C9-4850-8814-DD0382831B6D}"/>
    <cellStyle name="Normal 5 2 3 2" xfId="5987" xr:uid="{074B28A7-0728-40EF-A190-9FE80C3A774E}"/>
    <cellStyle name="Normal 5 2 3 3" xfId="5988" xr:uid="{C96797E0-3B79-4862-A3C6-F4F938915D12}"/>
    <cellStyle name="Normal 5 2 4" xfId="5989" xr:uid="{84526A01-102A-4D02-8404-D525EB06F3BA}"/>
    <cellStyle name="Normal 5 2 4 2" xfId="5990" xr:uid="{40EB6F7A-A279-4BBB-AC2E-7B91F6333C35}"/>
    <cellStyle name="Normal 5 2 5" xfId="5991" xr:uid="{AD2EAC9D-283A-412F-93BF-15F18063B70E}"/>
    <cellStyle name="Normal 5 2 5 2" xfId="5992" xr:uid="{D7C6E63B-D7C7-40D3-9696-426F672520BF}"/>
    <cellStyle name="Normal 5 2 6" xfId="5993" xr:uid="{71F1A31F-EFA2-44B7-99FC-1C94B8012B63}"/>
    <cellStyle name="Normal 5 3" xfId="1551" xr:uid="{34380DAD-2CC2-4FF0-9107-8CB30311078C}"/>
    <cellStyle name="Normal 5 3 2" xfId="1552" xr:uid="{7AC8B89E-A920-4357-A72E-4DE27ED3ABAA}"/>
    <cellStyle name="Normal 5 3 2 2" xfId="5994" xr:uid="{9F821424-3D3F-4192-A3F6-ADA0AE9F37F1}"/>
    <cellStyle name="Normal 5 3 2 2 2" xfId="5995" xr:uid="{BED87BAA-4EE6-48DD-B6D1-F581DE5E0011}"/>
    <cellStyle name="Normal 5 3 2 3" xfId="5996" xr:uid="{B48C8559-6AD5-48F2-A7AD-3F16F13998DC}"/>
    <cellStyle name="Normal 5 3 2 3 2" xfId="5997" xr:uid="{6E99B73C-70AC-4A64-887F-210B975309F9}"/>
    <cellStyle name="Normal 5 3 2 4" xfId="5998" xr:uid="{B7B459A1-D3D3-40FC-94F5-BA3AE12D3264}"/>
    <cellStyle name="Normal 5 3 3" xfId="5999" xr:uid="{6F3C3486-DE35-49E5-94F0-7AE19A6375BF}"/>
    <cellStyle name="Normal 5 3 3 2" xfId="6000" xr:uid="{F0ACD68B-5287-447A-B33E-A42EF36B05EE}"/>
    <cellStyle name="Normal 5 3 4" xfId="6001" xr:uid="{E4FEDB11-5A74-4F0F-AE01-C518A549A0C7}"/>
    <cellStyle name="Normal 5 3 4 2" xfId="6002" xr:uid="{4E1085D8-4B25-4CBB-88F0-1DEF7BE84EC2}"/>
    <cellStyle name="Normal 5 3 5" xfId="6003" xr:uid="{7C9EC415-5776-4E33-A16C-30A3F1A8A815}"/>
    <cellStyle name="Normal 5 4" xfId="1553" xr:uid="{55A1375C-6C1D-4B7C-B6B6-5CA9E617F0AF}"/>
    <cellStyle name="Normal 5 4 2" xfId="1554" xr:uid="{8C0C4289-1D5F-4446-B2A6-C5DCD65D88E9}"/>
    <cellStyle name="Normal 5 4 2 2" xfId="6004" xr:uid="{CF35681C-7019-491F-AC6C-5FBE4B9D67D7}"/>
    <cellStyle name="Normal 5 4 2 2 2" xfId="6005" xr:uid="{2CF758F1-0424-4BCF-B57E-A20F187E5600}"/>
    <cellStyle name="Normal 5 4 2 3" xfId="6006" xr:uid="{BFC600D4-4F4D-4738-9A83-CA1B24562DB2}"/>
    <cellStyle name="Normal 5 4 2 3 2" xfId="6007" xr:uid="{0D55D7E1-7A06-4D1E-8578-E97D835CE961}"/>
    <cellStyle name="Normal 5 4 2 4" xfId="6008" xr:uid="{A5E255BD-3A7B-4B81-BD5F-B310F6B742BC}"/>
    <cellStyle name="Normal 5 4 3" xfId="6009" xr:uid="{E383B932-BEFE-4E41-85E6-DCC1795A6B70}"/>
    <cellStyle name="Normal 5 4 3 2" xfId="6010" xr:uid="{8E32EA96-90B5-4E0B-BA5E-045BB5C5EC4F}"/>
    <cellStyle name="Normal 5 4 4" xfId="6011" xr:uid="{A7C870AC-EB41-4015-B69C-C25D212BF92A}"/>
    <cellStyle name="Normal 5 4 4 2" xfId="6012" xr:uid="{B0A3455C-D35D-4B0C-BF3B-6AB96BE89A1C}"/>
    <cellStyle name="Normal 5 4 5" xfId="6013" xr:uid="{1E160126-2380-43AD-B978-63A8B183D118}"/>
    <cellStyle name="Normal 5 5" xfId="1555" xr:uid="{F51888E6-3C91-4F9E-9F45-69ACA51F10FD}"/>
    <cellStyle name="Normal 5 5 2" xfId="6014" xr:uid="{FCF7E121-F220-4DAC-95DD-9D30A1B3767E}"/>
    <cellStyle name="Normal 5 5 2 2" xfId="6015" xr:uid="{4413179E-A039-4D0B-896C-661965BD6BF3}"/>
    <cellStyle name="Normal 5 5 3" xfId="6016" xr:uid="{574AE6DE-1722-430F-8F48-9C9D2F8D421F}"/>
    <cellStyle name="Normal 5 5 3 2" xfId="6017" xr:uid="{BD96B705-BFFA-40FB-981A-783C9E2A62C2}"/>
    <cellStyle name="Normal 5 5 4" xfId="6018" xr:uid="{FEB8FD60-05A1-4098-A7E0-DC1509CABFA4}"/>
    <cellStyle name="Normal 5 6" xfId="2318" xr:uid="{5F90B53E-60DD-41FE-B34E-85FDD4C3A2A8}"/>
    <cellStyle name="Normal 5 6 2" xfId="6019" xr:uid="{FC6802E1-CB21-4062-B37C-338A8BD7B760}"/>
    <cellStyle name="Normal 5 6 3" xfId="6020" xr:uid="{9001EF2C-ED89-4DDF-96A3-D0F129E12B13}"/>
    <cellStyle name="Normal 5 7" xfId="6021" xr:uid="{9B5D4CD5-05E2-42C9-915F-8087BC695B61}"/>
    <cellStyle name="Normal 5 7 2" xfId="6022" xr:uid="{DA589299-0BF2-48F3-8136-66244FD9576C}"/>
    <cellStyle name="Normal 5 8" xfId="6023" xr:uid="{ADE61754-367B-4642-A5AF-66D56B68441F}"/>
    <cellStyle name="Normal 5 8 2" xfId="6024" xr:uid="{A571674D-7577-4149-A7FB-78838007B612}"/>
    <cellStyle name="Normal 5 9" xfId="6025" xr:uid="{6F39E39E-B287-4CB1-B5DA-87569F53976D}"/>
    <cellStyle name="Normal 50" xfId="1556" xr:uid="{7291BE50-BD6B-452C-B4E8-8333BF8B46A9}"/>
    <cellStyle name="Normal 50 2" xfId="6026" xr:uid="{13B4E2BC-ABE6-4961-890A-29D10E434023}"/>
    <cellStyle name="Normal 50 3" xfId="6027" xr:uid="{8C01D784-BA97-415C-AB89-B935998DA7C3}"/>
    <cellStyle name="Normal 51" xfId="16" xr:uid="{CFB45646-43CC-48F1-9657-87E44E0B7342}"/>
    <cellStyle name="Normal 51 2" xfId="6028" xr:uid="{F4A2F2B9-A19A-42EB-917A-44224376FE34}"/>
    <cellStyle name="Normal 51 3" xfId="6029" xr:uid="{CB3A028B-A7D3-4367-A954-38C73A566289}"/>
    <cellStyle name="Normal 52" xfId="6030" xr:uid="{F3DC6D84-7E77-410D-BB7A-DBC7136B1D87}"/>
    <cellStyle name="Normal 52 2" xfId="6031" xr:uid="{6850F72C-5819-453D-A66F-DAF877D21E0A}"/>
    <cellStyle name="Normal 53" xfId="17" xr:uid="{26CF3963-466A-4FC5-9E73-647044F8A0A5}"/>
    <cellStyle name="Normal 53 2" xfId="6032" xr:uid="{BD90F9C5-0D80-4ECF-B67E-79E247CDB13A}"/>
    <cellStyle name="Normal 53 3" xfId="6033" xr:uid="{0BDC78C8-3B3C-4C2A-AB1D-86CC22F67622}"/>
    <cellStyle name="Normal 54" xfId="18" xr:uid="{466509EC-0EAB-4AD3-8C78-CDF31706D62B}"/>
    <cellStyle name="Normal 54 2" xfId="6034" xr:uid="{AEEA94BB-5EBF-4B15-9B06-E8C015A829CE}"/>
    <cellStyle name="Normal 54 3" xfId="6035" xr:uid="{DA3AE87B-DAF2-4C9B-8D41-F5D1F5066475}"/>
    <cellStyle name="Normal 55" xfId="1557" xr:uid="{6571CFCF-9635-4EB7-8EAB-F9F52B4806F3}"/>
    <cellStyle name="Normal 55 2" xfId="6036" xr:uid="{3A13BC26-B5CC-43F4-B719-B6650D3BF4DB}"/>
    <cellStyle name="Normal 55 3" xfId="6037" xr:uid="{994D8994-B350-4CED-A387-90B9EF20A0D4}"/>
    <cellStyle name="Normal 56" xfId="19" xr:uid="{7BB78EBB-B536-48BC-8156-748BA3B608DA}"/>
    <cellStyle name="Normal 56 2" xfId="6038" xr:uid="{96D81573-C21E-414F-96BE-19042659CFE4}"/>
    <cellStyle name="Normal 56 3" xfId="6039" xr:uid="{9F1F3063-0A49-4635-946D-1B9608DD00B4}"/>
    <cellStyle name="Normal 57" xfId="20" xr:uid="{DF417323-F1F2-40C0-95D0-343981DAA264}"/>
    <cellStyle name="Normal 57 2" xfId="6040" xr:uid="{4C6B001A-1D06-469E-B42B-265657D48D16}"/>
    <cellStyle name="Normal 57 3" xfId="6041" xr:uid="{62722403-7B99-4EE6-B461-4843A7FCE556}"/>
    <cellStyle name="Normal 58" xfId="21" xr:uid="{61244D30-D7D7-4FD2-AF79-288CF4047C54}"/>
    <cellStyle name="Normal 58 2" xfId="6042" xr:uid="{4FB1933C-172E-4CA9-9635-BC56DBE805B5}"/>
    <cellStyle name="Normal 58 3" xfId="6043" xr:uid="{7FAEF469-DE09-4FCC-AFFE-29AD58DF6149}"/>
    <cellStyle name="Normal 59" xfId="1558" xr:uid="{D08C02ED-F703-4530-AA99-9A6556F8B33C}"/>
    <cellStyle name="Normal 59 2" xfId="6044" xr:uid="{98342F08-97FB-4E48-BE52-9255634E4668}"/>
    <cellStyle name="Normal 59 3" xfId="6045" xr:uid="{CCEAD0A6-F34B-45E0-ABEB-5E3724ACD26C}"/>
    <cellStyle name="Normal 6" xfId="1559" xr:uid="{93CC7055-9E16-4B8E-8FD7-EA24C2CDABBF}"/>
    <cellStyle name="Normal 6 2" xfId="1560" xr:uid="{CBA2E244-1AFC-44CD-B3BE-5ABB3D6A25C9}"/>
    <cellStyle name="Normal 6 2 2" xfId="1561" xr:uid="{E31D3DB1-F217-4B19-BA08-0899875489AB}"/>
    <cellStyle name="Normal 6 2 2 2" xfId="6046" xr:uid="{F7873F21-56BF-4047-9BAF-E08F7E423D1D}"/>
    <cellStyle name="Normal 6 2 2 2 2" xfId="6047" xr:uid="{0ECBD5A8-E66E-4DFA-83C2-CADC778892DD}"/>
    <cellStyle name="Normal 6 2 2 3" xfId="6048" xr:uid="{B2EBB45B-10EE-4B20-8D49-AFA3FAC99A6E}"/>
    <cellStyle name="Normal 6 2 2 3 2" xfId="6049" xr:uid="{A36C8C2C-6FCA-4E4D-B0ED-282627E505EF}"/>
    <cellStyle name="Normal 6 2 2 4" xfId="6050" xr:uid="{A8338EAA-610F-4A1F-9AE6-C81F44CF77CD}"/>
    <cellStyle name="Normal 6 2 3" xfId="6051" xr:uid="{C4D773BD-78B6-4B2C-B24F-33C05995F295}"/>
    <cellStyle name="Normal 6 2 3 2" xfId="6052" xr:uid="{C73B426E-4603-4337-9B00-9D9EEC2E717C}"/>
    <cellStyle name="Normal 6 2 4" xfId="6053" xr:uid="{832AE895-4C84-44EE-ABCD-8A3EAD18A434}"/>
    <cellStyle name="Normal 6 2 4 2" xfId="6054" xr:uid="{33E81173-2121-49D5-B39E-3ED45AE13BF7}"/>
    <cellStyle name="Normal 6 2 5" xfId="6055" xr:uid="{812221CB-B6C4-4D12-9EF3-B5EEE983C661}"/>
    <cellStyle name="Normal 6 3" xfId="1562" xr:uid="{F0E6D151-F855-4E0C-B175-7F07F293255C}"/>
    <cellStyle name="Normal 6 3 2" xfId="6056" xr:uid="{F6A23479-095D-41A1-A6EE-6CA2E33805BD}"/>
    <cellStyle name="Normal 6 3 2 2" xfId="6057" xr:uid="{209A7AF9-7B80-4CBD-9009-E0A5E2B24746}"/>
    <cellStyle name="Normal 6 3 3" xfId="6058" xr:uid="{2FCE5466-F693-4F55-B4B1-F94E35EABF39}"/>
    <cellStyle name="Normal 6 3 3 2" xfId="6059" xr:uid="{9238B8E7-FD24-4571-9E0C-CCBB3FCF2EC8}"/>
    <cellStyle name="Normal 6 3 4" xfId="6060" xr:uid="{B316FE88-C87C-45C8-B44D-C76888453017}"/>
    <cellStyle name="Normal 6 4" xfId="2345" xr:uid="{C0C6B06C-9242-4A9E-9CDB-4CBC22EBAD77}"/>
    <cellStyle name="Normal 6 4 2" xfId="6061" xr:uid="{80A79CE5-C5C9-45F3-9903-78D71D018C17}"/>
    <cellStyle name="Normal 6 4 3" xfId="6062" xr:uid="{B2E9CBEA-9E39-4BFD-802C-214ECD4F37D5}"/>
    <cellStyle name="Normal 6 5" xfId="6063" xr:uid="{BA5B40B6-CD0B-472D-B087-52AC40A5FD13}"/>
    <cellStyle name="Normal 6 5 2" xfId="6064" xr:uid="{35EB2C76-21EC-4827-A241-4AC6F734F6A6}"/>
    <cellStyle name="Normal 6 6" xfId="6065" xr:uid="{AE60F332-6BE4-4A16-887A-DD8287508FAC}"/>
    <cellStyle name="Normal 6 6 2" xfId="6066" xr:uid="{4C2C9ABE-58AF-462C-A695-F68B9D8C3BBA}"/>
    <cellStyle name="Normal 6 7" xfId="6067" xr:uid="{870D6192-9C03-4C41-B107-AD56AA793F98}"/>
    <cellStyle name="Normal 60" xfId="12" xr:uid="{98B38DDE-28B5-432D-BFA4-0583D87DAAD0}"/>
    <cellStyle name="Normal 60 2" xfId="6068" xr:uid="{ABF9CAD3-8E7B-499B-B34F-D9D3BB0B7A4F}"/>
    <cellStyle name="Normal 60 3" xfId="6069" xr:uid="{C4678BDD-A2D9-4F86-B590-81EDF1D6E352}"/>
    <cellStyle name="Normal 61" xfId="13" xr:uid="{D41478BF-10E1-43CB-9149-85F3330F241D}"/>
    <cellStyle name="Normal 61 2" xfId="6070" xr:uid="{5F2297D7-F02C-413A-9B0E-C9DA9DF6723D}"/>
    <cellStyle name="Normal 61 3" xfId="6071" xr:uid="{82CF4301-F7CD-463F-B42C-EA9F94051766}"/>
    <cellStyle name="Normal 62" xfId="1563" xr:uid="{A916A31E-2B9C-4368-9711-03EAFCF321D3}"/>
    <cellStyle name="Normal 62 2" xfId="6072" xr:uid="{78D6E075-BEF7-4D94-8C40-B2945D356AE6}"/>
    <cellStyle name="Normal 62 3" xfId="6073" xr:uid="{88996632-A1CF-4945-85AC-32E6A7EF536E}"/>
    <cellStyle name="Normal 63" xfId="6074" xr:uid="{AD7D0CFA-9C42-4259-B0BB-D202A3C9C004}"/>
    <cellStyle name="Normal 63 2" xfId="6075" xr:uid="{535CBF01-0BB2-423D-ACA5-8F5DDF866A03}"/>
    <cellStyle name="Normal 64" xfId="1564" xr:uid="{5243DF1F-DB82-41DC-87D6-EF7416742AE9}"/>
    <cellStyle name="Normal 64 2" xfId="6076" xr:uid="{2C23D97B-D2B1-4172-B325-F46233862868}"/>
    <cellStyle name="Normal 64 3" xfId="6077" xr:uid="{60649209-3231-4087-BD03-9FDC3136DC94}"/>
    <cellStyle name="Normal 65" xfId="1565" xr:uid="{21A22411-BF49-4BE0-8C1A-39AA192A6030}"/>
    <cellStyle name="Normal 65 2" xfId="6078" xr:uid="{E6BD4E75-4DDB-450E-9BAD-6B14B0988AB2}"/>
    <cellStyle name="Normal 65 3" xfId="6079" xr:uid="{814813BD-322E-491F-BE38-08F3F6914FAD}"/>
    <cellStyle name="Normal 66" xfId="1566" xr:uid="{C649E193-F5DD-45A2-939C-CA047C63134E}"/>
    <cellStyle name="Normal 66 2" xfId="6080" xr:uid="{8CBA63CB-5D1B-4579-84A6-A61C9DC5964D}"/>
    <cellStyle name="Normal 66 3" xfId="6081" xr:uid="{03709C83-FC7F-4287-9F2A-269581F9FC0A}"/>
    <cellStyle name="Normal 67" xfId="1567" xr:uid="{E48A40C4-CFF8-4968-8508-AD55E578C78E}"/>
    <cellStyle name="Normal 67 2" xfId="6082" xr:uid="{765F36EB-34F4-4975-97A3-AB289DEC7F86}"/>
    <cellStyle name="Normal 67 3" xfId="6083" xr:uid="{8769867D-D509-42BC-AAB8-AF5AB1DBAE0D}"/>
    <cellStyle name="Normal 68" xfId="1568" xr:uid="{165AB047-FF0E-4ABB-911D-6F6D92C3C471}"/>
    <cellStyle name="Normal 68 2" xfId="6084" xr:uid="{9AD7C086-62A6-412D-8575-04003E7B7CF7}"/>
    <cellStyle name="Normal 68 3" xfId="6085" xr:uid="{9C047C1B-9F54-4C17-B831-697BC71F4691}"/>
    <cellStyle name="Normal 69" xfId="6086" xr:uid="{FCCFAB2A-7B4C-4AF5-A4C3-532283FA899C}"/>
    <cellStyle name="Normal 69 2" xfId="6087" xr:uid="{2B4FC9BB-1FD5-4A76-86AC-0999DAAAE943}"/>
    <cellStyle name="Normal 7" xfId="1569" xr:uid="{4886D687-EC94-4819-A706-5B8C9D5012FA}"/>
    <cellStyle name="Normal 7 2" xfId="1570" xr:uid="{CC0DECC3-EE28-4210-BCA9-68B9F1E077B6}"/>
    <cellStyle name="Normal 7 2 2" xfId="2421" xr:uid="{7589C63D-0763-4F17-AFFF-1461589256E3}"/>
    <cellStyle name="Normal 7 2 2 2" xfId="6088" xr:uid="{FB88FE4A-0A4C-4D57-BE12-EC6C9FB728E5}"/>
    <cellStyle name="Normal 7 2 2 2 2" xfId="6089" xr:uid="{F4A63EE7-2F8B-437E-8C9D-33C9A659E615}"/>
    <cellStyle name="Normal 7 2 2 3" xfId="6090" xr:uid="{D563CB9D-0614-4223-97CA-3185C1F24A8C}"/>
    <cellStyle name="Normal 7 2 2 3 2" xfId="6091" xr:uid="{C78AFD71-BCCA-43FA-84B5-106ECB857733}"/>
    <cellStyle name="Normal 7 2 2 4" xfId="6092" xr:uid="{7FC97244-56BA-433D-94CA-DEC1BF33D932}"/>
    <cellStyle name="Normal 7 2 3" xfId="2420" xr:uid="{326941BD-0E87-49E8-A956-4A54EB6DA9F8}"/>
    <cellStyle name="Normal 7 2 3 2" xfId="6093" xr:uid="{2B69A212-5D5B-44B1-90A7-B6AE144E2EB8}"/>
    <cellStyle name="Normal 7 2 3 3" xfId="6094" xr:uid="{51E60F56-AB4E-4609-AF3C-E8620EB341ED}"/>
    <cellStyle name="Normal 7 2 4" xfId="6095" xr:uid="{4634A88A-32B6-470A-A8A1-483CD4F0FA50}"/>
    <cellStyle name="Normal 7 2 4 2" xfId="6096" xr:uid="{F5DD59E3-62C8-43E5-BF01-9F7A1DDE0344}"/>
    <cellStyle name="Normal 7 2 5" xfId="6097" xr:uid="{517AE334-3807-4D49-850D-CE0E6CCCF104}"/>
    <cellStyle name="Normal 7 2 5 2" xfId="6098" xr:uid="{E0C54AE8-EB44-44B4-964F-38C2F4D10179}"/>
    <cellStyle name="Normal 7 2 6" xfId="6099" xr:uid="{E8946E61-9EDD-4639-B6BA-E5A071298872}"/>
    <cellStyle name="Normal 7 3" xfId="2167" xr:uid="{9293FF7A-7D46-4A18-A4B2-F416D1C97AD0}"/>
    <cellStyle name="Normal 7 3 2" xfId="2422" xr:uid="{DB807A60-8189-4BDC-A3BD-1A7A4E71E1AA}"/>
    <cellStyle name="Normal 7 3 2 2" xfId="6100" xr:uid="{7C99E650-E2F3-4DCF-823D-7AE96EBE6439}"/>
    <cellStyle name="Normal 7 3 2 2 2" xfId="6101" xr:uid="{A485C06E-9421-48DE-BFA3-F51FE5907C36}"/>
    <cellStyle name="Normal 7 3 2 3" xfId="6102" xr:uid="{188EC6A5-1B2E-4C12-83F1-C589E57D1625}"/>
    <cellStyle name="Normal 7 3 2 3 2" xfId="6103" xr:uid="{2FEBFB0A-F47D-49F7-93CC-E3DC7B9C995A}"/>
    <cellStyle name="Normal 7 3 2 4" xfId="6104" xr:uid="{F1D1CFA1-F907-4F11-B3E9-1D9FF582AA44}"/>
    <cellStyle name="Normal 7 3 3" xfId="6105" xr:uid="{8D13F489-914A-4AA6-8D7E-E6E8FBF5DB8E}"/>
    <cellStyle name="Normal 7 3 4" xfId="6106" xr:uid="{97C7AA97-060C-485D-BB44-FABAD6E9CDC7}"/>
    <cellStyle name="Normal 7 3 5" xfId="6107" xr:uid="{DE334884-9650-45D5-BBC0-E136A9A93EB1}"/>
    <cellStyle name="Normal 7 4" xfId="2517" xr:uid="{41060DAE-C05B-442B-B2AA-7626AFD2C0B7}"/>
    <cellStyle name="Normal 7 4 2" xfId="6108" xr:uid="{63A7F408-0000-4B49-8019-E539B4BB79D7}"/>
    <cellStyle name="Normal 7 4 2 2" xfId="6109" xr:uid="{AFEF8500-0CB4-4A61-8C19-7C6D91F69376}"/>
    <cellStyle name="Normal 7 4 3" xfId="6110" xr:uid="{63FA1AB4-24E7-41B2-BF63-EB61E1DF2CBA}"/>
    <cellStyle name="Normal 7 4 4" xfId="6111" xr:uid="{05B7FF0C-D344-49C5-AF66-520323DFA8F1}"/>
    <cellStyle name="Normal 7 4 5" xfId="6112" xr:uid="{9D2F249F-A50D-41A7-995A-7DE37CD3AEA5}"/>
    <cellStyle name="Normal 7 5" xfId="6113" xr:uid="{7549F693-5826-4399-B39D-694A2EA6651A}"/>
    <cellStyle name="Normal 7 5 2" xfId="6114" xr:uid="{E05C8983-BF31-4FD6-9E06-55837CF69429}"/>
    <cellStyle name="Normal 7 6" xfId="6115" xr:uid="{10FE2563-DAD3-4AD8-A4FC-274ABDA084DD}"/>
    <cellStyle name="Normal 70" xfId="6116" xr:uid="{1A373219-1E1F-4EEC-9D72-479E2758619B}"/>
    <cellStyle name="Normal 70 2" xfId="6117" xr:uid="{5D672DA5-E285-4B82-ABBF-9281BA50F95E}"/>
    <cellStyle name="Normal 71" xfId="6118" xr:uid="{6C1E115D-6ABC-4734-AEBD-5A0109628CCB}"/>
    <cellStyle name="Normal 71 2" xfId="6119" xr:uid="{1C1D4345-C526-4165-8952-F31B84BE496D}"/>
    <cellStyle name="Normal 72" xfId="6120" xr:uid="{BDA0A1C5-A23C-4735-BFE7-A55ACB6D53C3}"/>
    <cellStyle name="Normal 72 2" xfId="6121" xr:uid="{B515D64F-713A-49A9-885A-3CB1854837AE}"/>
    <cellStyle name="Normal 73" xfId="6122" xr:uid="{4610DF50-FB11-417C-A611-ED1BB199FFEC}"/>
    <cellStyle name="Normal 73 2" xfId="6123" xr:uid="{DA1F67B3-7846-4F16-BA60-69F46B941403}"/>
    <cellStyle name="Normal 74" xfId="6124" xr:uid="{36581AE3-FD2B-4E48-928D-B6788F4E82AA}"/>
    <cellStyle name="Normal 74 2" xfId="6125" xr:uid="{9ACDCBE5-B45B-4299-B408-D85AAAA3C613}"/>
    <cellStyle name="Normal 75" xfId="6126" xr:uid="{E01416D6-82C1-4991-A3C7-4CF269FD1DE3}"/>
    <cellStyle name="Normal 75 2" xfId="6127" xr:uid="{9EBA9870-05B5-47E9-B4E3-1F699FEBFC14}"/>
    <cellStyle name="Normal 76" xfId="6128" xr:uid="{6E2BDB19-B9E3-426E-BB6A-E27C26D7ECA5}"/>
    <cellStyle name="Normal 76 2" xfId="6129" xr:uid="{6E810121-4649-45C6-8293-DEAED8F68524}"/>
    <cellStyle name="Normal 77" xfId="6130" xr:uid="{285D96B9-BE39-491A-8B63-9402E75C7E48}"/>
    <cellStyle name="Normal 77 2" xfId="6131" xr:uid="{C6A59E48-E76E-4101-BE3D-8FFC232D716B}"/>
    <cellStyle name="Normal 78" xfId="6132" xr:uid="{E5DCC641-BA1D-4339-8060-7C84353C03F6}"/>
    <cellStyle name="Normal 78 2" xfId="6133" xr:uid="{DD35CFF3-E6F8-4E38-85B6-80E1AB8A5CE3}"/>
    <cellStyle name="Normal 78 3" xfId="6134" xr:uid="{19BF4DA7-1DF1-43D8-BAB6-29F081912AF3}"/>
    <cellStyle name="Normal 79" xfId="6135" xr:uid="{B7296D02-F670-46F3-8303-422F74A0F335}"/>
    <cellStyle name="Normal 79 2" xfId="6136" xr:uid="{94691BCE-F061-410D-BB74-D2CABF0F59ED}"/>
    <cellStyle name="Normal 8" xfId="1571" xr:uid="{0F41A574-CB08-4E3B-955A-B75A84177C7A}"/>
    <cellStyle name="Normal 8 2" xfId="1572" xr:uid="{A4FFB04A-6E63-4F79-95BA-73E1E8525ACE}"/>
    <cellStyle name="Normal 8 2 2" xfId="6137" xr:uid="{CB4F7B2D-0FD8-4DBC-81A2-13DE21008590}"/>
    <cellStyle name="Normal 8 2 2 2" xfId="6138" xr:uid="{A840B1F6-C96B-4B88-8A28-BA57C3B0D144}"/>
    <cellStyle name="Normal 8 2 3" xfId="6139" xr:uid="{6C7EA58F-205F-435C-B66D-10F140EC42D4}"/>
    <cellStyle name="Normal 8 2 3 2" xfId="6140" xr:uid="{D56690D6-F639-4F53-BD10-A9AA5DFE3424}"/>
    <cellStyle name="Normal 8 2 4" xfId="6141" xr:uid="{8C774AB4-0B13-4CC6-BE19-C7ECEA6590BF}"/>
    <cellStyle name="Normal 8 3" xfId="2346" xr:uid="{957880C4-4192-4D75-9521-337876AB4EEB}"/>
    <cellStyle name="Normal 8 3 2" xfId="2423" xr:uid="{BE44667A-40B4-476C-A275-8283C7FB8084}"/>
    <cellStyle name="Normal 8 3 2 2" xfId="6142" xr:uid="{6B9DCEA8-AA26-429A-9867-4121755BD32D}"/>
    <cellStyle name="Normal 8 3 2 2 2" xfId="6143" xr:uid="{398EBA71-F18F-49A9-B871-3D5FF2DFE489}"/>
    <cellStyle name="Normal 8 3 2 3" xfId="6144" xr:uid="{FAB91543-970A-4B92-8277-02FDE090BB7D}"/>
    <cellStyle name="Normal 8 3 2 3 2" xfId="6145" xr:uid="{6C636984-23C1-4E62-ACDB-FC1B7A00C064}"/>
    <cellStyle name="Normal 8 3 2 4" xfId="6146" xr:uid="{205A2D05-ED34-4FAF-8B91-C498B230CE19}"/>
    <cellStyle name="Normal 8 3 3" xfId="6147" xr:uid="{FEA865CE-1C5F-4E74-BA24-212A33559291}"/>
    <cellStyle name="Normal 8 3 4" xfId="6148" xr:uid="{65D94B00-72E6-4D9D-95CE-7718171593D3}"/>
    <cellStyle name="Normal 8 4" xfId="6149" xr:uid="{22A58B61-F5E0-4375-84A1-DF30DE616330}"/>
    <cellStyle name="Normal 8 4 2" xfId="6150" xr:uid="{351FCC78-8BB3-49DD-8326-9757242C741F}"/>
    <cellStyle name="Normal 8 5" xfId="6151" xr:uid="{E5451234-356A-478C-90DE-788CBBE1BD9D}"/>
    <cellStyle name="Normal 8 5 2" xfId="6152" xr:uid="{1E6EE94E-26DC-4B92-A3DC-D7D7942DEBF5}"/>
    <cellStyle name="Normal 8 6" xfId="6153" xr:uid="{0763152A-C757-4D16-A9E2-12459711D6A5}"/>
    <cellStyle name="Normal 80" xfId="6154" xr:uid="{D0F05AC6-BB14-42B7-8181-CADAA5B8AC04}"/>
    <cellStyle name="Normal 80 2" xfId="6155" xr:uid="{57F394FF-3FC6-4BAD-A8B4-07699F6AD180}"/>
    <cellStyle name="Normal 81" xfId="6156" xr:uid="{0DF0C842-284F-4AA3-8B92-E364F1BF286F}"/>
    <cellStyle name="Normal 81 2" xfId="6157" xr:uid="{DC22DBB1-DFCB-447D-8115-A5235F5606E6}"/>
    <cellStyle name="Normal 82" xfId="6158" xr:uid="{6AB0B247-A1B4-4DDD-A32D-8A30DB257208}"/>
    <cellStyle name="Normal 82 2" xfId="6159" xr:uid="{0F7247C0-0DC1-4BF3-AD58-3E242D0255AD}"/>
    <cellStyle name="Normal 83" xfId="6160" xr:uid="{B555AF9F-412B-4A86-9E6F-602651ED26B6}"/>
    <cellStyle name="Normal 83 2" xfId="6161" xr:uid="{F8D810E2-517E-4DC9-87BD-A2F176741511}"/>
    <cellStyle name="Normal 84" xfId="6162" xr:uid="{9D1D182F-9F9E-4A06-918F-ECEFA816764D}"/>
    <cellStyle name="Normal 84 2" xfId="6163" xr:uid="{3723A065-B3C3-4F7D-806C-35E8C265E508}"/>
    <cellStyle name="Normal 85" xfId="6164" xr:uid="{7EB2D4FB-51EA-401C-A540-5B6248BB18BF}"/>
    <cellStyle name="Normal 85 2" xfId="6165" xr:uid="{98A78EE5-D93B-4E4B-9C03-343D7B4E61D4}"/>
    <cellStyle name="Normal 86" xfId="6166" xr:uid="{409A2586-D906-483C-A93C-AB690FDF23D1}"/>
    <cellStyle name="Normal 86 2" xfId="6167" xr:uid="{20998CF3-67ED-4FC4-80A5-FB73CCA2DB85}"/>
    <cellStyle name="Normal 87" xfId="6168" xr:uid="{F0D2B8CF-EA74-4C29-AFD6-398528FDEFF6}"/>
    <cellStyle name="Normal 87 2" xfId="6169" xr:uid="{A01FFA05-E37E-48C6-B405-A686F91B5181}"/>
    <cellStyle name="Normal 88" xfId="6170" xr:uid="{845AFA5B-535B-4BBD-9F4B-BE2298C3FE0F}"/>
    <cellStyle name="Normal 88 2" xfId="6171" xr:uid="{924F475D-BA18-4A7A-AD30-68D9A4637595}"/>
    <cellStyle name="Normal 89" xfId="6172" xr:uid="{1F614A07-85D4-4941-B3A2-07B73A421C55}"/>
    <cellStyle name="Normal 89 2" xfId="6173" xr:uid="{88A6BB78-3C42-4820-B9B9-BB3FB13D6214}"/>
    <cellStyle name="Normal 9" xfId="1573" xr:uid="{87783F80-0F33-41B6-AAF1-779817CBC9A8}"/>
    <cellStyle name="Normal 9 2" xfId="1574" xr:uid="{97A03B02-13FE-47E0-B1EC-064E07F91417}"/>
    <cellStyle name="Normal 9 2 2" xfId="2425" xr:uid="{A47694CA-D489-4B4C-9ADA-D5712776C47D}"/>
    <cellStyle name="Normal 9 2 2 2" xfId="6174" xr:uid="{6B0358AF-2DB9-41D5-8C47-EBCAAB24315D}"/>
    <cellStyle name="Normal 9 2 2 2 2" xfId="6175" xr:uid="{5F97FF24-75D9-4696-8FF6-CD7DFA22D6F5}"/>
    <cellStyle name="Normal 9 2 2 3" xfId="6176" xr:uid="{073BE8C7-A424-4621-89AF-DA9D7DE4291E}"/>
    <cellStyle name="Normal 9 2 2 3 2" xfId="6177" xr:uid="{929841AD-6F3A-47DB-92F7-8B9B1478F8F5}"/>
    <cellStyle name="Normal 9 2 2 4" xfId="6178" xr:uid="{8C2AB478-624D-442B-AEEF-F975060F94AA}"/>
    <cellStyle name="Normal 9 2 3" xfId="2424" xr:uid="{42D7DE11-467D-4308-9AB0-D1DB447A1787}"/>
    <cellStyle name="Normal 9 2 3 2" xfId="6179" xr:uid="{E7D1E134-E683-42A5-848A-119515617FF6}"/>
    <cellStyle name="Normal 9 2 3 3" xfId="6180" xr:uid="{62ACA7F8-EC11-4AC9-9595-E53B70271883}"/>
    <cellStyle name="Normal 9 2 4" xfId="6181" xr:uid="{98701F4C-4E08-4E17-A3DA-E419C0B067C0}"/>
    <cellStyle name="Normal 9 2 4 2" xfId="6182" xr:uid="{CD1B4598-0382-41B7-AC69-6BCC95387E3F}"/>
    <cellStyle name="Normal 9 2 5" xfId="6183" xr:uid="{5BF21FD9-08C2-417A-9852-FB0EE5C763CC}"/>
    <cellStyle name="Normal 9 2 5 2" xfId="6184" xr:uid="{5A553CCE-A87C-4FC4-BBA7-9A80117062DD}"/>
    <cellStyle name="Normal 9 2 6" xfId="6185" xr:uid="{1258FB9B-791B-422B-8624-D5CB8FEEC436}"/>
    <cellStyle name="Normal 9 3" xfId="2344" xr:uid="{85D099CC-4B72-4033-9305-97694F75419D}"/>
    <cellStyle name="Normal 9 3 2" xfId="2426" xr:uid="{BF4FB608-1655-48BB-AB08-7326C08443F3}"/>
    <cellStyle name="Normal 9 3 2 2" xfId="6186" xr:uid="{05C8D259-F5DB-40CA-B0F3-AC95A005D4B3}"/>
    <cellStyle name="Normal 9 3 2 2 2" xfId="6187" xr:uid="{67792836-3FD5-42E9-AABA-03D5DCE35A02}"/>
    <cellStyle name="Normal 9 3 2 3" xfId="6188" xr:uid="{417E7B8F-29EA-48A5-A283-D761F2918817}"/>
    <cellStyle name="Normal 9 3 2 3 2" xfId="6189" xr:uid="{A8B8DAFC-438A-4FA5-992C-30372CBFCAE3}"/>
    <cellStyle name="Normal 9 3 2 4" xfId="6190" xr:uid="{5E178CBD-927E-4190-A1B4-66F92B72491B}"/>
    <cellStyle name="Normal 9 3 3" xfId="6191" xr:uid="{1BCF8E6C-B16B-4C11-B75A-6D286F4EA556}"/>
    <cellStyle name="Normal 9 3 4" xfId="6192" xr:uid="{DE1256B6-3363-4695-AEE0-25C8E5D1F3D2}"/>
    <cellStyle name="Normal 9 3 5" xfId="6193" xr:uid="{45931617-984B-4542-9359-2D66F5AB8EC4}"/>
    <cellStyle name="Normal 9 4" xfId="2564" xr:uid="{A70B73E5-CA1E-4FF1-9345-7CBA63148DBA}"/>
    <cellStyle name="Normal 9 4 2" xfId="6194" xr:uid="{ECFF1FB7-257A-4423-B5EA-FA7344B279AE}"/>
    <cellStyle name="Normal 9 4 2 2" xfId="6195" xr:uid="{E9E867A9-DED5-4C25-A6AB-C84D33139D10}"/>
    <cellStyle name="Normal 9 4 3" xfId="6196" xr:uid="{538B19DD-1068-4F9D-BF79-5A04171EC842}"/>
    <cellStyle name="Normal 9 5" xfId="6197" xr:uid="{78C14DF2-3CB1-4F4C-8A25-957187ACD7EE}"/>
    <cellStyle name="Normal 9 5 2" xfId="6198" xr:uid="{5E1E1658-56B4-46AF-AD28-E5BACA5CC638}"/>
    <cellStyle name="Normal 9 6" xfId="6199" xr:uid="{8C8BEDF4-F3F4-4D8D-A9BA-7687ECE3071E}"/>
    <cellStyle name="Normal 90" xfId="6200" xr:uid="{5F1A099C-A475-407E-8872-D2C1539DC340}"/>
    <cellStyle name="Normal 90 2" xfId="6201" xr:uid="{D8CDE2CC-BCE0-41F0-9A0D-7C7D2AB787D1}"/>
    <cellStyle name="Normal 91" xfId="6202" xr:uid="{B198E142-97A5-45E4-B5B1-9A7B909E301C}"/>
    <cellStyle name="Normal 91 2" xfId="6203" xr:uid="{FAB5EC86-91BF-40DE-B6AB-1CDF8BD72E63}"/>
    <cellStyle name="Normal 92" xfId="6204" xr:uid="{0EBF6E48-A218-435E-A710-B3AB586DD90B}"/>
    <cellStyle name="Normal 92 2" xfId="6205" xr:uid="{E4525FE5-0CE1-4706-977F-9AD7888E6786}"/>
    <cellStyle name="Normal 93" xfId="6206" xr:uid="{25E1A219-DA8E-4948-9196-3164D2241019}"/>
    <cellStyle name="Normal 93 2" xfId="6207" xr:uid="{7196F48E-1434-4155-BC01-7A73A4046856}"/>
    <cellStyle name="Normal 94" xfId="6208" xr:uid="{A839C1D3-95AA-4165-9061-FDC197895807}"/>
    <cellStyle name="Normal 94 2" xfId="6209" xr:uid="{3FFE1D3F-61FC-4434-ACF4-8A09DD2894CA}"/>
    <cellStyle name="Normal 95" xfId="6210" xr:uid="{2A4417AB-0255-4CA0-98D3-EEA1394E93B0}"/>
    <cellStyle name="Normal 95 2" xfId="6211" xr:uid="{A3A281F5-EE6A-4E99-A33E-F718C58913C5}"/>
    <cellStyle name="Normal 96" xfId="6212" xr:uid="{C79A741F-CA3F-4B70-9D1F-8B3EF3D12FBD}"/>
    <cellStyle name="Normal 96 2" xfId="6213" xr:uid="{7F91B2D4-B416-4C7A-B0FF-FF7662D2140D}"/>
    <cellStyle name="Normal 97" xfId="6214" xr:uid="{B80A8FA4-C5F1-4CF8-897E-C288430F282F}"/>
    <cellStyle name="Normal 97 2" xfId="6215" xr:uid="{8C7393AE-EB7E-4A93-A11D-D7AAB59EC66F}"/>
    <cellStyle name="Normal 98" xfId="6216" xr:uid="{1AA94A4E-905B-4406-9C11-D2FAECD6B37F}"/>
    <cellStyle name="Normal 98 2" xfId="6217" xr:uid="{60F80420-24BD-46C8-9EC2-A61FEA1BF511}"/>
    <cellStyle name="Normal 99" xfId="6218" xr:uid="{1C046063-1A16-4D26-BBCB-2275E151F6D0}"/>
    <cellStyle name="Normal 99 2" xfId="6219" xr:uid="{A4A22A0C-8496-4C89-AB92-2739220C27CE}"/>
    <cellStyle name="Normal excl Alignment, Borders" xfId="2168" xr:uid="{C2D5263D-A2F1-4ED6-9722-7302E73A406F}"/>
    <cellStyle name="Normal excl Alignment, Borders 2" xfId="2169" xr:uid="{3F19A30C-DDA4-4692-A213-5C4D6C9BF10E}"/>
    <cellStyle name="Normal excl Alignment, Borders 2 2" xfId="6220" xr:uid="{076EA609-1891-4411-AFA8-D3F405D85392}"/>
    <cellStyle name="Normal excl Alignment, Borders 2 3" xfId="6221" xr:uid="{AE2A31BA-3D3C-48B4-A85A-348A598B407D}"/>
    <cellStyle name="Normal excl Alignment, Borders 3" xfId="2170" xr:uid="{DDA83BBC-F6D1-45B0-8EA9-B38B00B085EA}"/>
    <cellStyle name="Normal excl Alignment, Borders 3 2" xfId="6222" xr:uid="{A6CCD58B-76AC-4F94-A812-BD157FEB83A7}"/>
    <cellStyle name="Normal excl Alignment, Borders 3 3" xfId="6223" xr:uid="{6EBFA2DE-2DAC-47EA-9231-37AF8BDFFA16}"/>
    <cellStyle name="Normal excl Alignment, Borders 4" xfId="2171" xr:uid="{9C533E79-7F68-4DA8-BD84-A3AD0380FB24}"/>
    <cellStyle name="Normal excl Alignment, Borders 4 2" xfId="6224" xr:uid="{0F920F80-022F-4D62-A873-3CDA563F77E4}"/>
    <cellStyle name="Normal excl Alignment, Borders 4 3" xfId="6225" xr:uid="{3E6735BE-18A1-4051-BD5F-4271127261C3}"/>
    <cellStyle name="Normal excl Alignment, Borders 5" xfId="2172" xr:uid="{8596C5DB-8D8C-4622-87BB-82A783178C0C}"/>
    <cellStyle name="Normal excl Alignment, Borders 5 2" xfId="6226" xr:uid="{B3E495AF-4BB0-4E04-ACD6-C668349B8E1A}"/>
    <cellStyle name="Normal excl Alignment, Borders 5 3" xfId="6227" xr:uid="{3FAF49DF-062F-434E-8952-BED5D66F7F3C}"/>
    <cellStyle name="Normal excl Alignment, Borders 6" xfId="2173" xr:uid="{6FEFC9A8-B936-4378-AFA8-3982AF97E9A6}"/>
    <cellStyle name="Normal excl Alignment, Borders 6 2" xfId="6228" xr:uid="{CB2E9605-E99B-4E50-B8F4-759893E0A974}"/>
    <cellStyle name="Normal excl Alignment, Borders 6 3" xfId="6229" xr:uid="{42B7F753-773D-42B0-B478-2DC3EFF5B1F2}"/>
    <cellStyle name="Normal excl Alignment, Borders 7" xfId="2174" xr:uid="{3B0FE03C-278E-4031-B92D-F432FC795C9A}"/>
    <cellStyle name="Normal excl Alignment, Borders 7 2" xfId="6230" xr:uid="{FE28657C-CD14-4E14-9D61-C9078E0FA2F4}"/>
    <cellStyle name="Normal excl Alignment, Borders 7 3" xfId="6231" xr:uid="{2839342B-1B66-44C9-A525-7293C113FF18}"/>
    <cellStyle name="Normal excl Alignment, Borders 8" xfId="6232" xr:uid="{93D4B5F3-89E0-4D7D-A806-FD9D9F4EEA8D}"/>
    <cellStyle name="Normal excl Alignment, Borders 9" xfId="6233" xr:uid="{521A8652-3148-41DA-9BB4-1984A9BE157B}"/>
    <cellStyle name="Normal, 1 dec, centred" xfId="2175" xr:uid="{F82300C5-0095-42E9-91A3-74741A8C6B0F}"/>
    <cellStyle name="Normal, 1 dec, centred 2" xfId="6234" xr:uid="{A3AF102F-1067-4ED4-9512-230B7A188842}"/>
    <cellStyle name="Normal, 1 dec, centred 3" xfId="6235" xr:uid="{8AD602D0-6703-473D-8B77-C580EA7843E4}"/>
    <cellStyle name="Normal, 1 dec, centred,bold" xfId="2176" xr:uid="{BD560D61-A6F5-46E4-ACD4-28213C02AE4C}"/>
    <cellStyle name="Normal, 1 dec, centred,bold 2" xfId="6236" xr:uid="{3EFF8632-ED46-4DDE-B91E-8D7EF671DEA8}"/>
    <cellStyle name="Normal, 1 dec, centred,bold 3" xfId="6237" xr:uid="{B4A0DBAA-9322-4CE8-8777-B435B146ED9E}"/>
    <cellStyle name="normální_laroux" xfId="2177" xr:uid="{BF9BE138-DA2E-4E38-B513-A4447BBD986D}"/>
    <cellStyle name="Note 10" xfId="1575" xr:uid="{4040AF15-7BE7-4BCB-A2A9-2FA1C4FE58AA}"/>
    <cellStyle name="Note 10 2" xfId="1576" xr:uid="{311F9474-E93A-4BD5-90E6-7A274B947088}"/>
    <cellStyle name="Note 10 2 2" xfId="6238" xr:uid="{77A22E20-D5C2-4C4F-BB32-4C1002D6F37C}"/>
    <cellStyle name="Note 10 2 2 2" xfId="6239" xr:uid="{9676D4EC-1D36-4C2D-9569-C06B61B1D2E5}"/>
    <cellStyle name="Note 10 2 3" xfId="6240" xr:uid="{F69EE602-822E-4FD6-B7CD-9EA5E0A25253}"/>
    <cellStyle name="Note 10 2 3 2" xfId="6241" xr:uid="{CBB7B230-0A88-4584-9432-C30C117845A9}"/>
    <cellStyle name="Note 10 2 4" xfId="6242" xr:uid="{1EB16426-C374-4C35-B919-F24551C6F80D}"/>
    <cellStyle name="Note 10 2 5" xfId="6243" xr:uid="{46F47EFE-62FB-456B-8915-61C1F464A35C}"/>
    <cellStyle name="Note 10 2 6" xfId="6244" xr:uid="{D4574100-6F04-4EB9-A4CE-F4348B004ABE}"/>
    <cellStyle name="Note 10 3" xfId="6245" xr:uid="{68EEB8E5-1804-468D-B6AB-5E620FCE1D40}"/>
    <cellStyle name="Note 10 3 2" xfId="6246" xr:uid="{E75D35C1-2409-48FA-8D6A-001471FA72E7}"/>
    <cellStyle name="Note 10 4" xfId="6247" xr:uid="{9B38E963-391B-4519-8985-D4AB6C2C279B}"/>
    <cellStyle name="Note 10 4 2" xfId="6248" xr:uid="{F89E10E2-5369-4AA1-91B4-218E6CA79A3A}"/>
    <cellStyle name="Note 10 5" xfId="6249" xr:uid="{AAFF0504-F943-42C6-955A-ED58EB0946FD}"/>
    <cellStyle name="Note 10 6" xfId="6250" xr:uid="{2DF90403-4235-460D-A234-17993743C223}"/>
    <cellStyle name="Note 10 7" xfId="6251" xr:uid="{926561D3-DD2D-4DE5-979B-4D9AFD9A931C}"/>
    <cellStyle name="Note 11" xfId="1577" xr:uid="{5C7DF07F-4FBA-47A7-85CE-9626356CD535}"/>
    <cellStyle name="Note 11 2" xfId="1578" xr:uid="{1381F666-5C8E-450F-8C28-9C16EBDE0F4E}"/>
    <cellStyle name="Note 11 2 2" xfId="6252" xr:uid="{4822D59F-45E7-46E7-B5AB-D508B9113701}"/>
    <cellStyle name="Note 11 2 2 2" xfId="6253" xr:uid="{72AE94CD-04DF-4969-8A1A-94302F4480FF}"/>
    <cellStyle name="Note 11 2 3" xfId="6254" xr:uid="{5942C0A8-8612-4BD1-ABDC-95547395584F}"/>
    <cellStyle name="Note 11 2 3 2" xfId="6255" xr:uid="{DA538E10-E3D5-4F65-A32B-09D248663126}"/>
    <cellStyle name="Note 11 2 4" xfId="6256" xr:uid="{DEDF9B7B-9323-49A2-B291-65F3482E128D}"/>
    <cellStyle name="Note 11 2 5" xfId="6257" xr:uid="{F41298A6-C01F-468D-BAA3-82A8E36A0491}"/>
    <cellStyle name="Note 11 2 6" xfId="6258" xr:uid="{DBBB104A-212D-4E7E-B699-C78EE1123635}"/>
    <cellStyle name="Note 11 3" xfId="6259" xr:uid="{FE4C8708-A481-41D3-BB63-EA7C85892930}"/>
    <cellStyle name="Note 11 3 2" xfId="6260" xr:uid="{7BFCBE55-96C0-4408-B91C-8DA165F851BC}"/>
    <cellStyle name="Note 11 4" xfId="6261" xr:uid="{ACE4C634-621A-44F8-8FE5-BE5C61FB5BBB}"/>
    <cellStyle name="Note 11 4 2" xfId="6262" xr:uid="{3BA1F78A-DF63-4342-9040-129C106C8744}"/>
    <cellStyle name="Note 11 5" xfId="6263" xr:uid="{D558171D-CEE6-44E9-881D-FCCA53497BE0}"/>
    <cellStyle name="Note 11 6" xfId="6264" xr:uid="{BC27488F-9B67-43CF-8040-87BB355CAFB6}"/>
    <cellStyle name="Note 11 7" xfId="6265" xr:uid="{3266C78D-1095-473E-94AC-9E1AEAF3D635}"/>
    <cellStyle name="Note 12" xfId="1579" xr:uid="{6035601C-6F5C-4BAF-B090-857EC7E98BFC}"/>
    <cellStyle name="Note 12 2" xfId="1580" xr:uid="{6BD21D64-37B5-4D45-98BA-D1BE8B8B8AD6}"/>
    <cellStyle name="Note 12 2 2" xfId="6266" xr:uid="{07960F24-CF0D-426F-B529-1C1FC899EFED}"/>
    <cellStyle name="Note 12 2 2 2" xfId="6267" xr:uid="{C01DAB50-3B4F-45AA-AB96-0B9B091F25D5}"/>
    <cellStyle name="Note 12 2 3" xfId="6268" xr:uid="{26A1C574-BD03-4974-9B63-CA9AD6C68C7A}"/>
    <cellStyle name="Note 12 2 3 2" xfId="6269" xr:uid="{E2F42389-5F78-4365-BEF9-3F9557C8CDF0}"/>
    <cellStyle name="Note 12 2 4" xfId="6270" xr:uid="{B7B28946-4930-4DC2-9703-A921BF93CE2A}"/>
    <cellStyle name="Note 12 2 5" xfId="6271" xr:uid="{CB0CB364-FE46-4116-A959-156845C84800}"/>
    <cellStyle name="Note 12 2 6" xfId="6272" xr:uid="{58BC38FF-7ED8-400A-8043-CF9E03080AA7}"/>
    <cellStyle name="Note 12 3" xfId="6273" xr:uid="{B9B6FCF1-48B9-4E81-B128-4441D235B706}"/>
    <cellStyle name="Note 12 3 2" xfId="6274" xr:uid="{DA7BEDCB-25FD-4B8D-A067-209EECD63E71}"/>
    <cellStyle name="Note 12 4" xfId="6275" xr:uid="{947F788A-5585-4762-8522-8EFE5E9D4593}"/>
    <cellStyle name="Note 12 4 2" xfId="6276" xr:uid="{ABD5382B-7932-40C7-8964-88CF982BFAE5}"/>
    <cellStyle name="Note 12 5" xfId="6277" xr:uid="{3BF3E1DD-054F-4F0A-9E95-022BF56C08FE}"/>
    <cellStyle name="Note 12 6" xfId="6278" xr:uid="{0261C625-2BC0-4517-8795-466AFC2E0E94}"/>
    <cellStyle name="Note 12 7" xfId="6279" xr:uid="{2E1B3B5F-7464-48FE-AE30-E8220003F26C}"/>
    <cellStyle name="Note 13" xfId="1581" xr:uid="{D2037688-1F46-4F3A-8D6D-7E2A7C37E643}"/>
    <cellStyle name="Note 13 2" xfId="1582" xr:uid="{126C88B0-6549-431C-B6EF-F984C9415A08}"/>
    <cellStyle name="Note 13 2 2" xfId="6280" xr:uid="{9F4B6495-FB2C-40B2-8E88-15E789C56D7A}"/>
    <cellStyle name="Note 13 2 2 2" xfId="6281" xr:uid="{2CEC702E-5FCB-47EA-A05A-3E655213C849}"/>
    <cellStyle name="Note 13 2 3" xfId="6282" xr:uid="{B5EE7C2A-83E1-4ED3-8D47-06F731CFC659}"/>
    <cellStyle name="Note 13 2 3 2" xfId="6283" xr:uid="{EFF104E7-B185-4ADE-9A64-60B7202D8A76}"/>
    <cellStyle name="Note 13 2 4" xfId="6284" xr:uid="{75EDFC9F-DFFC-4025-B5A2-91078B72E248}"/>
    <cellStyle name="Note 13 2 5" xfId="6285" xr:uid="{57ABDA46-A3A3-4E52-995C-3540616F8A9C}"/>
    <cellStyle name="Note 13 2 6" xfId="6286" xr:uid="{5FD65194-C70B-4C81-B57C-0783A8D33E9E}"/>
    <cellStyle name="Note 13 3" xfId="6287" xr:uid="{6C89C7AD-CE34-4DDE-8BF3-3410627A4479}"/>
    <cellStyle name="Note 13 3 2" xfId="6288" xr:uid="{AB73A6CC-1E11-4CB1-9FD8-678249AE12F2}"/>
    <cellStyle name="Note 13 4" xfId="6289" xr:uid="{44E86B10-1D6D-4D58-9FAD-1DDC27674745}"/>
    <cellStyle name="Note 13 4 2" xfId="6290" xr:uid="{9F25B9C7-0881-455B-9EED-156286603F60}"/>
    <cellStyle name="Note 13 5" xfId="6291" xr:uid="{8533FBBE-4D4B-4D9A-860B-50E5ACD2563C}"/>
    <cellStyle name="Note 13 6" xfId="6292" xr:uid="{AD2536EC-F917-42E3-8CBD-654CD93E3E05}"/>
    <cellStyle name="Note 13 7" xfId="6293" xr:uid="{9B457F59-3E8C-46B4-93D9-27F9332A7A6D}"/>
    <cellStyle name="Note 14" xfId="1583" xr:uid="{D3934E4D-CD15-44A7-BA06-05F7C50FE77C}"/>
    <cellStyle name="Note 14 2" xfId="1584" xr:uid="{1A7E24AA-001C-4460-81AD-9EE5BAF689A3}"/>
    <cellStyle name="Note 14 2 2" xfId="6294" xr:uid="{30F1B3E0-352F-4EB3-AE1B-1DAEA47C27BF}"/>
    <cellStyle name="Note 14 2 2 2" xfId="6295" xr:uid="{FC0BD92B-1816-4468-9855-B6E9D0B62B0B}"/>
    <cellStyle name="Note 14 2 3" xfId="6296" xr:uid="{9A2E0AED-E814-45FD-9379-75880ECCEEE1}"/>
    <cellStyle name="Note 14 2 3 2" xfId="6297" xr:uid="{773E0C83-F4E1-4C1F-A925-195B93D53ED3}"/>
    <cellStyle name="Note 14 2 4" xfId="6298" xr:uid="{BAF2687B-9F00-4F40-9AC6-E885781A0303}"/>
    <cellStyle name="Note 14 2 5" xfId="6299" xr:uid="{D8EE9311-4444-4292-9AD9-707A90DA4E1E}"/>
    <cellStyle name="Note 14 2 6" xfId="6300" xr:uid="{5AE6B4D2-266F-4E2E-AD0B-AF571FB7F6D3}"/>
    <cellStyle name="Note 14 3" xfId="6301" xr:uid="{8DFF7C3E-EDF8-40F6-B950-4227D5C2AC24}"/>
    <cellStyle name="Note 14 3 2" xfId="6302" xr:uid="{CA3373B2-984D-4D8E-B207-5BDA5AEB8A30}"/>
    <cellStyle name="Note 14 4" xfId="6303" xr:uid="{15268157-91D8-4D80-888F-7A850EE1D385}"/>
    <cellStyle name="Note 14 4 2" xfId="6304" xr:uid="{1F2E1BE1-8EF2-49F4-A48E-91E419DF6C2F}"/>
    <cellStyle name="Note 14 5" xfId="6305" xr:uid="{5104DF21-0A83-41D0-A9B9-007E7329EC2A}"/>
    <cellStyle name="Note 14 6" xfId="6306" xr:uid="{F0B3B51F-756B-44A3-BEC1-220655A02498}"/>
    <cellStyle name="Note 14 7" xfId="6307" xr:uid="{FC820694-7D09-43E7-B005-8C19EB067E77}"/>
    <cellStyle name="Note 15" xfId="1585" xr:uid="{69C3C7CD-0E1E-4872-AACD-B6E081EA278A}"/>
    <cellStyle name="Note 15 2" xfId="1586" xr:uid="{10AC322D-AA3B-4BED-87B9-91A772E93B37}"/>
    <cellStyle name="Note 15 2 2" xfId="6308" xr:uid="{E1D4B502-19B9-4F7F-87AC-BC089CCD69B4}"/>
    <cellStyle name="Note 15 2 2 2" xfId="6309" xr:uid="{B59CDC23-FB8E-47D6-96AE-EEAA13E1E93B}"/>
    <cellStyle name="Note 15 2 3" xfId="6310" xr:uid="{22000A49-B22A-4066-8C38-9CBBF03BEFC5}"/>
    <cellStyle name="Note 15 2 3 2" xfId="6311" xr:uid="{3B35B832-268F-4377-8A67-37F571099391}"/>
    <cellStyle name="Note 15 2 4" xfId="6312" xr:uid="{4085B7E9-E4B6-4FAB-8BDF-731B74CA8F98}"/>
    <cellStyle name="Note 15 2 5" xfId="6313" xr:uid="{8202DA69-E4C6-4466-8671-D0A2DBC0045B}"/>
    <cellStyle name="Note 15 2 6" xfId="6314" xr:uid="{B069AB48-CB28-4AD7-BFAF-EF7ED574A199}"/>
    <cellStyle name="Note 15 3" xfId="6315" xr:uid="{DA893D9B-D38C-4A7D-9DBE-2E36BC7CBBCE}"/>
    <cellStyle name="Note 15 3 2" xfId="6316" xr:uid="{5B9EAD25-2EBF-4B7E-97D0-D494B8AFB1DE}"/>
    <cellStyle name="Note 15 4" xfId="6317" xr:uid="{860E634F-38F4-4406-B5F0-A16D541CC419}"/>
    <cellStyle name="Note 15 4 2" xfId="6318" xr:uid="{D4DF3A95-769D-459D-9029-F863230C6398}"/>
    <cellStyle name="Note 15 5" xfId="6319" xr:uid="{7A6880A8-9C78-42EB-B930-85026D469AFF}"/>
    <cellStyle name="Note 15 6" xfId="6320" xr:uid="{6FCDF76C-AC41-4D42-A137-266782376341}"/>
    <cellStyle name="Note 15 7" xfId="6321" xr:uid="{C2BD6D8B-0E9A-461B-9E05-F3F16E4A8D31}"/>
    <cellStyle name="Note 16" xfId="1587" xr:uid="{355DC740-B9E2-48AB-80F9-403E7811E3D4}"/>
    <cellStyle name="Note 16 2" xfId="1588" xr:uid="{D7D25DDE-69B7-47EA-89B3-D08BB48D6041}"/>
    <cellStyle name="Note 16 2 2" xfId="6322" xr:uid="{2E6DC257-7B94-449C-A416-293DAA99EFFE}"/>
    <cellStyle name="Note 16 2 2 2" xfId="6323" xr:uid="{EAE8A86F-73F7-483C-B608-666D5DA7CE25}"/>
    <cellStyle name="Note 16 2 3" xfId="6324" xr:uid="{490FC86B-84AE-4D3D-AEB7-D9B6BE97FF9E}"/>
    <cellStyle name="Note 16 2 3 2" xfId="6325" xr:uid="{2519960C-B296-4D6B-AF7A-5599147F1B3A}"/>
    <cellStyle name="Note 16 2 4" xfId="6326" xr:uid="{C4181B12-B380-48F8-A75B-BC918D7F2C7B}"/>
    <cellStyle name="Note 16 2 5" xfId="6327" xr:uid="{A4DA28D1-A65B-4A2B-AC8C-4338990D70C6}"/>
    <cellStyle name="Note 16 2 6" xfId="6328" xr:uid="{3627844B-CBEA-4F40-BAF8-E83A7314902D}"/>
    <cellStyle name="Note 16 3" xfId="6329" xr:uid="{E98F8168-6BE6-4995-B938-09E7EE120BCD}"/>
    <cellStyle name="Note 16 3 2" xfId="6330" xr:uid="{51E49A4B-8569-4EF8-8013-AD84F9581476}"/>
    <cellStyle name="Note 16 4" xfId="6331" xr:uid="{AFF28D6D-3E4A-4939-B558-19425E5D0B2A}"/>
    <cellStyle name="Note 16 4 2" xfId="6332" xr:uid="{65887F21-12A4-4682-98DE-59D75B0CEE66}"/>
    <cellStyle name="Note 16 5" xfId="6333" xr:uid="{0CC109B5-1A6E-46FF-B73C-F81BFA814220}"/>
    <cellStyle name="Note 16 6" xfId="6334" xr:uid="{66D499F0-BB00-46E3-A3AD-47C6219858C0}"/>
    <cellStyle name="Note 16 7" xfId="6335" xr:uid="{CC1690A3-0F6B-4A27-B747-C19A820DFFAD}"/>
    <cellStyle name="Note 17" xfId="1589" xr:uid="{504BD6FB-2BB9-4F13-AFC8-8ECC7AE6B722}"/>
    <cellStyle name="Note 17 2" xfId="1590" xr:uid="{7EEF0E66-21A7-4981-971D-25206971285C}"/>
    <cellStyle name="Note 17 2 2" xfId="6336" xr:uid="{DFD1B88E-8B3E-4B03-87F7-12D6C73FB280}"/>
    <cellStyle name="Note 17 2 2 2" xfId="6337" xr:uid="{132C40FA-0522-4395-9A6C-900C8CC9C48C}"/>
    <cellStyle name="Note 17 2 3" xfId="6338" xr:uid="{FF65F271-6C0B-4303-B951-27089BADF405}"/>
    <cellStyle name="Note 17 2 3 2" xfId="6339" xr:uid="{03ABB8CF-4DFD-4DD7-955B-AE5D95AA8305}"/>
    <cellStyle name="Note 17 2 4" xfId="6340" xr:uid="{B4AE0CFF-2D6E-4D83-AA6E-A4C9C3339221}"/>
    <cellStyle name="Note 17 2 5" xfId="6341" xr:uid="{94BA3572-81D0-4540-87D9-EFB95AD9154B}"/>
    <cellStyle name="Note 17 2 6" xfId="6342" xr:uid="{71216438-559C-45DD-8CC2-F7173ADEDC5E}"/>
    <cellStyle name="Note 17 3" xfId="6343" xr:uid="{4DC69348-4448-4D3F-A3B4-F9BFFD54FADD}"/>
    <cellStyle name="Note 17 3 2" xfId="6344" xr:uid="{73F2BE5B-12F7-4AC3-9356-260E74EDBCBF}"/>
    <cellStyle name="Note 17 4" xfId="6345" xr:uid="{57D5C8A9-5969-46F6-B3CE-70E03597F620}"/>
    <cellStyle name="Note 17 4 2" xfId="6346" xr:uid="{9C7D8F23-EFB0-483E-BB2C-41086BDCD5B1}"/>
    <cellStyle name="Note 17 5" xfId="6347" xr:uid="{C8F86C21-7136-457E-804D-78B62810F4B1}"/>
    <cellStyle name="Note 17 6" xfId="6348" xr:uid="{EBA8188C-C4BB-4231-9FA1-ECA9F6AF01FD}"/>
    <cellStyle name="Note 17 7" xfId="6349" xr:uid="{DCA6E1D3-C56C-404B-B89D-AD97D3412F64}"/>
    <cellStyle name="Note 18" xfId="1591" xr:uid="{B4098D30-9AA9-4FDD-A61F-F8464467478B}"/>
    <cellStyle name="Note 18 2" xfId="1592" xr:uid="{E0649D18-8476-4A67-A98D-B7A97EF33195}"/>
    <cellStyle name="Note 18 2 2" xfId="6350" xr:uid="{4B158327-FAC0-41F8-A313-BD2244D7572E}"/>
    <cellStyle name="Note 18 2 2 2" xfId="6351" xr:uid="{BA1DF23D-B8E6-45AF-8AC1-5386FF937C89}"/>
    <cellStyle name="Note 18 2 3" xfId="6352" xr:uid="{2AA39458-0852-4A9A-819B-258F8212D412}"/>
    <cellStyle name="Note 18 2 3 2" xfId="6353" xr:uid="{CE030452-689F-4D54-A447-7E686F83CED0}"/>
    <cellStyle name="Note 18 2 4" xfId="6354" xr:uid="{0A4811AD-B1BD-4E72-A6AA-349765567D81}"/>
    <cellStyle name="Note 18 2 5" xfId="6355" xr:uid="{3B23ACA9-15C8-4C91-AC60-F4B940BE75A5}"/>
    <cellStyle name="Note 18 2 6" xfId="6356" xr:uid="{85A84D70-05E7-446C-8C9E-DC38E85C191D}"/>
    <cellStyle name="Note 18 3" xfId="6357" xr:uid="{D0F6C673-F94C-4B76-9E26-562E459A6B6A}"/>
    <cellStyle name="Note 18 3 2" xfId="6358" xr:uid="{72ABA38E-6E80-433C-9D64-E350C794DC64}"/>
    <cellStyle name="Note 18 4" xfId="6359" xr:uid="{0C0C2B3F-9F61-4028-8C95-22723B43BB00}"/>
    <cellStyle name="Note 18 4 2" xfId="6360" xr:uid="{AD0B6BF9-8791-4A1C-9FC4-F1A06462704A}"/>
    <cellStyle name="Note 18 5" xfId="6361" xr:uid="{8277E388-5B00-4127-A262-B547D6907D5B}"/>
    <cellStyle name="Note 18 6" xfId="6362" xr:uid="{56E16A01-A744-4E3C-B73D-F18F927CEA86}"/>
    <cellStyle name="Note 18 7" xfId="6363" xr:uid="{062E4758-468B-4102-964B-8B8A593809C2}"/>
    <cellStyle name="Note 19" xfId="1593" xr:uid="{D7D0F228-F0E9-4335-A71C-A757F3F3BAE3}"/>
    <cellStyle name="Note 19 2" xfId="1594" xr:uid="{703FF4A4-1A6E-49BE-A9F9-35295D42E4B1}"/>
    <cellStyle name="Note 19 2 2" xfId="6364" xr:uid="{EC63D64A-67CD-432F-BA92-914A585D8B35}"/>
    <cellStyle name="Note 19 2 2 2" xfId="6365" xr:uid="{E632562A-50E4-4A59-958A-42681CCCC0F0}"/>
    <cellStyle name="Note 19 2 3" xfId="6366" xr:uid="{8FEEFE54-6CF4-4111-BEA9-C7F81784E564}"/>
    <cellStyle name="Note 19 2 3 2" xfId="6367" xr:uid="{59E495DC-93B8-4F42-A46A-60630554E987}"/>
    <cellStyle name="Note 19 2 4" xfId="6368" xr:uid="{A17DBEA7-53C9-4F71-A12A-DD4411AC122E}"/>
    <cellStyle name="Note 19 2 5" xfId="6369" xr:uid="{80417F0C-3843-4EDA-9EBC-175C5BE947DC}"/>
    <cellStyle name="Note 19 2 6" xfId="6370" xr:uid="{B3205839-51CF-459A-B0F5-4D8B4690A3F3}"/>
    <cellStyle name="Note 19 3" xfId="6371" xr:uid="{73136ABF-06F2-4D97-8207-6AD6922C46C8}"/>
    <cellStyle name="Note 19 3 2" xfId="6372" xr:uid="{1318F268-B349-4BD2-AF9D-A8CA03340270}"/>
    <cellStyle name="Note 19 4" xfId="6373" xr:uid="{AC91F51C-CDA3-40FE-85CB-7E7167293FE9}"/>
    <cellStyle name="Note 19 4 2" xfId="6374" xr:uid="{68165C78-7C9E-44F6-B98B-C9FF9E98C830}"/>
    <cellStyle name="Note 19 5" xfId="6375" xr:uid="{2CB70D47-80C0-46F6-8911-ED130382FAD1}"/>
    <cellStyle name="Note 19 6" xfId="6376" xr:uid="{3956EE13-19CF-4053-B2E2-491AE94A34A3}"/>
    <cellStyle name="Note 19 7" xfId="6377" xr:uid="{1973C741-A063-43F4-A5C1-BB1507880D19}"/>
    <cellStyle name="Note 2" xfId="1595" xr:uid="{5A7CC689-07B1-4C3F-A6BC-DD95F7EBF419}"/>
    <cellStyle name="Note 2 10" xfId="6378" xr:uid="{8F21A79D-D604-4070-B2FE-F5BC2590E3AB}"/>
    <cellStyle name="Note 2 11" xfId="6379" xr:uid="{AA8BF64D-CCC2-452D-8271-2A4113B89BD0}"/>
    <cellStyle name="Note 2 2" xfId="1596" xr:uid="{92C57D68-4A90-4C4C-B82C-80AB5682F357}"/>
    <cellStyle name="Note 2 2 2" xfId="1597" xr:uid="{4CC21062-72C6-4438-8AA8-0442EB03070D}"/>
    <cellStyle name="Note 2 2 2 2" xfId="6380" xr:uid="{20493348-2F66-4436-80D6-3E9D237BBCF3}"/>
    <cellStyle name="Note 2 2 2 2 2" xfId="6381" xr:uid="{510245B6-C79B-4F0F-AA52-D23F2BFE816B}"/>
    <cellStyle name="Note 2 2 2 3" xfId="6382" xr:uid="{9C947111-3AD7-4BDE-B355-196BA29C73F5}"/>
    <cellStyle name="Note 2 2 2 3 2" xfId="6383" xr:uid="{BF059464-9320-493D-A48E-E644863602BC}"/>
    <cellStyle name="Note 2 2 2 4" xfId="6384" xr:uid="{D9FBE4F8-B2D2-4D2B-B381-7F700FB931E9}"/>
    <cellStyle name="Note 2 2 2 5" xfId="6385" xr:uid="{8C8ED5B1-5D73-4004-AF99-FC849791A41C}"/>
    <cellStyle name="Note 2 2 2 6" xfId="6386" xr:uid="{4FF5499C-1B68-456F-8351-AD1E1A65C39C}"/>
    <cellStyle name="Note 2 2 3" xfId="6387" xr:uid="{197D7D75-5417-4531-A7B9-955FC918FC59}"/>
    <cellStyle name="Note 2 2 3 2" xfId="6388" xr:uid="{462AA8F1-F4DA-47DC-B0AB-7A0FC3755996}"/>
    <cellStyle name="Note 2 2 4" xfId="6389" xr:uid="{0AEBD0CE-161F-49B3-A590-FC76B7ABDBCD}"/>
    <cellStyle name="Note 2 2 4 2" xfId="6390" xr:uid="{DB18F389-EF9B-4CB6-AC97-5CB08E6EBF3A}"/>
    <cellStyle name="Note 2 2 5" xfId="6391" xr:uid="{C8345D96-40DA-403F-81F1-6A0DDB1F5193}"/>
    <cellStyle name="Note 2 2 6" xfId="6392" xr:uid="{2CB6EDE6-7CD7-4197-813E-73580AB54257}"/>
    <cellStyle name="Note 2 2 7" xfId="6393" xr:uid="{521A643F-0DB1-4ACC-8059-86028F877647}"/>
    <cellStyle name="Note 2 3" xfId="1598" xr:uid="{79F02732-4D21-434E-800E-45E3C5E7225E}"/>
    <cellStyle name="Note 2 3 2" xfId="1599" xr:uid="{3EFADBB6-F78D-48C2-97EE-583D038AFE61}"/>
    <cellStyle name="Note 2 3 2 2" xfId="6394" xr:uid="{E61E7911-CE15-47BF-80BB-E9B0A0753A81}"/>
    <cellStyle name="Note 2 3 2 2 2" xfId="6395" xr:uid="{3A46BD78-E105-48BE-B04B-155436AFEC46}"/>
    <cellStyle name="Note 2 3 2 3" xfId="6396" xr:uid="{8BF9510C-1471-414D-8C1F-146CD89193C0}"/>
    <cellStyle name="Note 2 3 2 3 2" xfId="6397" xr:uid="{2B4E76F5-3BA0-4308-AA0B-D7EFA19B4667}"/>
    <cellStyle name="Note 2 3 2 4" xfId="6398" xr:uid="{9879B0E9-E94A-4F9C-9093-8A2787E08C7C}"/>
    <cellStyle name="Note 2 3 2 5" xfId="6399" xr:uid="{FE048387-149D-457D-A82A-19BCF009C7A6}"/>
    <cellStyle name="Note 2 3 2 6" xfId="6400" xr:uid="{575B6A69-893B-47A0-AB07-037B8971824B}"/>
    <cellStyle name="Note 2 3 3" xfId="6401" xr:uid="{57E2B92B-C1E4-4C5E-8ADE-7BB7323FD20F}"/>
    <cellStyle name="Note 2 3 3 2" xfId="6402" xr:uid="{EFDD5FB4-22DE-4F25-94AB-53F8288BAC85}"/>
    <cellStyle name="Note 2 3 4" xfId="6403" xr:uid="{C93CFC3A-1E8F-49C8-9DF2-F087144F1E3A}"/>
    <cellStyle name="Note 2 3 4 2" xfId="6404" xr:uid="{20E77868-63C6-411B-9E29-828046DB2ADD}"/>
    <cellStyle name="Note 2 3 5" xfId="6405" xr:uid="{100D0B45-781C-475E-B764-8C5608728479}"/>
    <cellStyle name="Note 2 3 6" xfId="6406" xr:uid="{5F6570CD-20B0-430E-93A1-E0D6996ACF72}"/>
    <cellStyle name="Note 2 3 7" xfId="6407" xr:uid="{947A866D-5A9F-4520-AC96-71087295C187}"/>
    <cellStyle name="Note 2 4" xfId="1600" xr:uid="{2C79D070-0964-48D2-8A31-C567ED2B11D2}"/>
    <cellStyle name="Note 2 4 2" xfId="1601" xr:uid="{BDFF6F28-3749-4B7B-AB14-2CB1B64F0A8C}"/>
    <cellStyle name="Note 2 4 2 2" xfId="6408" xr:uid="{8EFD6D32-8103-4D6A-AC32-25739FE655AA}"/>
    <cellStyle name="Note 2 4 2 2 2" xfId="6409" xr:uid="{C70CE6E5-9056-4983-9DF8-62BF195BA41A}"/>
    <cellStyle name="Note 2 4 2 3" xfId="6410" xr:uid="{A42BE709-9B44-45E7-9AF5-6B1B79147A4F}"/>
    <cellStyle name="Note 2 4 2 3 2" xfId="6411" xr:uid="{1AEF9A59-9DA3-4A62-B63B-C3D17E2941C9}"/>
    <cellStyle name="Note 2 4 2 4" xfId="6412" xr:uid="{7C6A7C14-F222-4A21-A2B8-80016F4004E1}"/>
    <cellStyle name="Note 2 4 2 5" xfId="6413" xr:uid="{637C7732-36DA-4250-977C-6F6354C77F09}"/>
    <cellStyle name="Note 2 4 2 6" xfId="6414" xr:uid="{CBF1E76A-DB2A-4088-B5C7-44F539BE598A}"/>
    <cellStyle name="Note 2 4 3" xfId="6415" xr:uid="{F5E10388-D114-4BB4-BA5F-8D1AE86997B7}"/>
    <cellStyle name="Note 2 4 3 2" xfId="6416" xr:uid="{3F160E6B-3D98-4F9E-9F43-786E9B89EDF3}"/>
    <cellStyle name="Note 2 4 4" xfId="6417" xr:uid="{BA5A064B-D8BB-4517-B012-5199B73E73C8}"/>
    <cellStyle name="Note 2 4 4 2" xfId="6418" xr:uid="{541351B8-6705-4775-A662-B551A3A43B8B}"/>
    <cellStyle name="Note 2 4 5" xfId="6419" xr:uid="{C9CE4DB3-4399-433D-A1E6-63336B1BDE0D}"/>
    <cellStyle name="Note 2 4 6" xfId="6420" xr:uid="{533E3C7A-05F8-4BE3-B8B2-B741078AE012}"/>
    <cellStyle name="Note 2 4 7" xfId="6421" xr:uid="{FEB966CA-90DE-4F12-9608-2C4B5976D5D6}"/>
    <cellStyle name="Note 2 5" xfId="1602" xr:uid="{FF6C1940-C2E2-42CF-9FF4-A4B81DD2CED6}"/>
    <cellStyle name="Note 2 5 2" xfId="6422" xr:uid="{9920EAB5-39F2-4FE7-9719-61FD48729090}"/>
    <cellStyle name="Note 2 5 2 2" xfId="6423" xr:uid="{215B7245-35A6-4CF5-93D3-39AF511A3505}"/>
    <cellStyle name="Note 2 5 3" xfId="6424" xr:uid="{C2569DD2-1502-4DAF-BA87-C56EAA77DC57}"/>
    <cellStyle name="Note 2 5 3 2" xfId="6425" xr:uid="{2C83143B-5B59-4241-AD98-EFC5168F80D3}"/>
    <cellStyle name="Note 2 5 4" xfId="6426" xr:uid="{E8C1E7B0-C216-4407-AA2D-ABCFD91405C2}"/>
    <cellStyle name="Note 2 5 5" xfId="6427" xr:uid="{510176B1-80A9-4982-B035-CA360EFF4CA7}"/>
    <cellStyle name="Note 2 5 6" xfId="6428" xr:uid="{43DB3859-8E49-48C5-B3FA-60127F08A027}"/>
    <cellStyle name="Note 2 6" xfId="2179" xr:uid="{735725CB-1836-48A5-8045-7679F90E1E1D}"/>
    <cellStyle name="Note 2 6 2" xfId="6429" xr:uid="{2A34E4A9-EA06-46F2-85D7-FF89F886F3CA}"/>
    <cellStyle name="Note 2 6 3" xfId="6430" xr:uid="{0A7C5429-3AF1-4F07-AACF-DFD7B7D505F5}"/>
    <cellStyle name="Note 2 7" xfId="6431" xr:uid="{436C071D-8FB4-4A5C-A4F9-7CC02DF930A6}"/>
    <cellStyle name="Note 2 7 2" xfId="6432" xr:uid="{4F92E6D3-3CD5-4EF5-9C66-F0029FC55102}"/>
    <cellStyle name="Note 2 8" xfId="6433" xr:uid="{FC4AF07E-3373-416C-AAF3-E0A00721A9B6}"/>
    <cellStyle name="Note 2 8 2" xfId="6434" xr:uid="{E51A2AA7-13BC-419B-97AD-411A9E04B05C}"/>
    <cellStyle name="Note 2 9" xfId="6435" xr:uid="{4FCB8FD4-1F1F-4B19-9527-99C0323CF421}"/>
    <cellStyle name="Note 20" xfId="1603" xr:uid="{5F0C48C0-B0F3-47EB-872E-20D00A8018EE}"/>
    <cellStyle name="Note 20 2" xfId="1604" xr:uid="{CE15267C-F3F7-49BF-A003-F3788ED2577A}"/>
    <cellStyle name="Note 20 2 2" xfId="6436" xr:uid="{AC24136C-5ACB-41C5-A82B-D674B4A177BE}"/>
    <cellStyle name="Note 20 2 2 2" xfId="6437" xr:uid="{3026A265-522E-434A-A7FA-8D2C82504BC7}"/>
    <cellStyle name="Note 20 2 3" xfId="6438" xr:uid="{BEA98874-EF26-47EF-8F46-C1113E825F3F}"/>
    <cellStyle name="Note 20 2 3 2" xfId="6439" xr:uid="{C1C59439-5C7F-4F44-8BC2-0FCF1672E60A}"/>
    <cellStyle name="Note 20 2 4" xfId="6440" xr:uid="{570CC8AA-C020-4FF1-8B44-5678D245EDD2}"/>
    <cellStyle name="Note 20 2 5" xfId="6441" xr:uid="{3880D477-8149-4489-BBA0-E60D385B630D}"/>
    <cellStyle name="Note 20 2 6" xfId="6442" xr:uid="{AC8B22A7-FCCF-46B3-A5EF-8A996A9B3370}"/>
    <cellStyle name="Note 20 3" xfId="6443" xr:uid="{8457B869-C2D1-4FD9-8236-DE792587F101}"/>
    <cellStyle name="Note 20 3 2" xfId="6444" xr:uid="{F271AFB7-7B91-4196-94DE-41745040FDB1}"/>
    <cellStyle name="Note 20 4" xfId="6445" xr:uid="{BAFE3608-FFF1-43E8-9385-24C1365B5566}"/>
    <cellStyle name="Note 20 4 2" xfId="6446" xr:uid="{452D8E58-1D2A-4B4F-BAFF-F9F401791CB0}"/>
    <cellStyle name="Note 20 5" xfId="6447" xr:uid="{495C6492-7E37-4C86-AC2B-BA369CA39516}"/>
    <cellStyle name="Note 20 6" xfId="6448" xr:uid="{BF927C89-DCE8-40D2-8992-6E62A82D80FE}"/>
    <cellStyle name="Note 20 7" xfId="6449" xr:uid="{3102EA70-18A1-4C25-99FB-3BD816EA2871}"/>
    <cellStyle name="Note 21" xfId="1605" xr:uid="{890C5FEA-0018-4462-B968-008C4956C932}"/>
    <cellStyle name="Note 21 2" xfId="1606" xr:uid="{9CC8D9D6-8403-4EB9-81D8-665F681D5B61}"/>
    <cellStyle name="Note 21 2 2" xfId="6450" xr:uid="{2831F98D-170C-4045-96F0-5B7E2561B17E}"/>
    <cellStyle name="Note 21 2 2 2" xfId="6451" xr:uid="{79B5D640-5BA0-48DA-8A5F-AD3C2E622F6E}"/>
    <cellStyle name="Note 21 2 3" xfId="6452" xr:uid="{06F3BED3-39F7-4D9C-AF03-A868DB63898A}"/>
    <cellStyle name="Note 21 2 3 2" xfId="6453" xr:uid="{0A47687A-53A1-4065-B760-AADA88292402}"/>
    <cellStyle name="Note 21 2 4" xfId="6454" xr:uid="{F64D2F06-5496-4316-8C70-6C15D4839DA5}"/>
    <cellStyle name="Note 21 2 5" xfId="6455" xr:uid="{4FF3BAE0-B486-401E-A821-8402CFF11E9D}"/>
    <cellStyle name="Note 21 2 6" xfId="6456" xr:uid="{913EAC1E-A9E4-4398-87F4-3CD2F977E8D9}"/>
    <cellStyle name="Note 21 3" xfId="6457" xr:uid="{89DE1319-45BC-4C99-BD05-30D111E74A86}"/>
    <cellStyle name="Note 21 3 2" xfId="6458" xr:uid="{B152E3E3-24F4-4D59-B16F-B6F994ECFD4B}"/>
    <cellStyle name="Note 21 4" xfId="6459" xr:uid="{227420E5-F1E4-4C9E-BF48-2DA3F9D425B8}"/>
    <cellStyle name="Note 21 4 2" xfId="6460" xr:uid="{DEE9E037-6B18-49F5-83B4-4D0027FDCD1C}"/>
    <cellStyle name="Note 21 5" xfId="6461" xr:uid="{56E24623-2BF5-4ABD-9B23-E080627E7DD8}"/>
    <cellStyle name="Note 21 6" xfId="6462" xr:uid="{E49C0622-FA4C-43AF-8DFE-52AEDB50E6AF}"/>
    <cellStyle name="Note 21 7" xfId="6463" xr:uid="{2C164B51-65B9-4809-BC88-FF547E00D8E7}"/>
    <cellStyle name="Note 22" xfId="1607" xr:uid="{F4724305-40BF-4AAA-BB4E-752C7BA81D8F}"/>
    <cellStyle name="Note 22 2" xfId="1608" xr:uid="{0E2F0BDB-A7EF-4F96-B869-82430CF7EA71}"/>
    <cellStyle name="Note 22 2 2" xfId="6464" xr:uid="{D074E92D-1594-4970-92AA-4F787866C764}"/>
    <cellStyle name="Note 22 2 2 2" xfId="6465" xr:uid="{3499F985-BCE9-4F64-95D8-FF28DD18AE2C}"/>
    <cellStyle name="Note 22 2 3" xfId="6466" xr:uid="{7DAFF7F9-011A-44DC-A6DF-AB7453E34509}"/>
    <cellStyle name="Note 22 2 3 2" xfId="6467" xr:uid="{821BB8AB-46EF-4E32-8FA6-DC7AC6ECBE21}"/>
    <cellStyle name="Note 22 2 4" xfId="6468" xr:uid="{A538027B-5D9C-4087-A2BD-5DD98D412DD9}"/>
    <cellStyle name="Note 22 2 5" xfId="6469" xr:uid="{59DC0701-82D4-4F0D-837A-864DAE9AE0B8}"/>
    <cellStyle name="Note 22 2 6" xfId="6470" xr:uid="{BB9D00F2-06CD-4570-91BB-3E8FF4C65789}"/>
    <cellStyle name="Note 22 3" xfId="6471" xr:uid="{FC5A2F7D-E329-4E23-9681-F2E80D9844C3}"/>
    <cellStyle name="Note 22 3 2" xfId="6472" xr:uid="{ACF0DBEB-8D6F-4737-AC8A-A5CEC9F11C68}"/>
    <cellStyle name="Note 22 4" xfId="6473" xr:uid="{51A649C3-0B3B-407B-9DBF-A2C3A3CCCC9F}"/>
    <cellStyle name="Note 22 4 2" xfId="6474" xr:uid="{9AF9A053-56EB-4E90-B0F7-A8E753189D39}"/>
    <cellStyle name="Note 22 5" xfId="6475" xr:uid="{A2C42651-3114-4C08-9618-FD6D6A103159}"/>
    <cellStyle name="Note 22 6" xfId="6476" xr:uid="{61A08177-5B63-48E7-A88D-3F841E6D3579}"/>
    <cellStyle name="Note 22 7" xfId="6477" xr:uid="{4AB3049E-CE9D-4A95-B83E-924FE50A743C}"/>
    <cellStyle name="Note 23" xfId="1609" xr:uid="{A936B4FC-AF80-46F9-B934-5A388AB6EA3F}"/>
    <cellStyle name="Note 23 2" xfId="1610" xr:uid="{4626D18B-4448-4EBF-B307-6CC541A04112}"/>
    <cellStyle name="Note 23 2 2" xfId="6478" xr:uid="{A3F098CB-E617-4D19-A06B-E784E90A810E}"/>
    <cellStyle name="Note 23 2 2 2" xfId="6479" xr:uid="{A1F261B2-7F3A-4390-B32E-571B53BB3A98}"/>
    <cellStyle name="Note 23 2 3" xfId="6480" xr:uid="{92B8F3CD-9A5C-46C6-9486-A6AACD6E6AAF}"/>
    <cellStyle name="Note 23 2 3 2" xfId="6481" xr:uid="{C99F6427-1F63-49BD-9F08-5C84B06558E2}"/>
    <cellStyle name="Note 23 2 4" xfId="6482" xr:uid="{CAADD1A0-36CA-44FB-B37E-A73C10115CE9}"/>
    <cellStyle name="Note 23 2 5" xfId="6483" xr:uid="{073002C2-77C6-411C-8347-FA7642AD8B27}"/>
    <cellStyle name="Note 23 2 6" xfId="6484" xr:uid="{73B95A00-5E92-4BF4-8866-5DD437F90CD1}"/>
    <cellStyle name="Note 23 3" xfId="6485" xr:uid="{CB0B1CD3-FD39-4FAB-ADAF-1ADC756803A8}"/>
    <cellStyle name="Note 23 3 2" xfId="6486" xr:uid="{AAC3C8CD-8C2C-4A18-ABB2-B981476B8F3F}"/>
    <cellStyle name="Note 23 4" xfId="6487" xr:uid="{843E4FB3-61D1-45FC-A830-35B9DF1C4D5F}"/>
    <cellStyle name="Note 23 4 2" xfId="6488" xr:uid="{168C1A36-5FA0-4D83-A07F-6E92A680593F}"/>
    <cellStyle name="Note 23 5" xfId="6489" xr:uid="{D787BF4A-E07F-435A-A6A5-992570CED62E}"/>
    <cellStyle name="Note 23 6" xfId="6490" xr:uid="{9A1E7FE0-B409-486E-9E88-40D7A0BC381F}"/>
    <cellStyle name="Note 23 7" xfId="6491" xr:uid="{F0DA7608-81CF-4C08-A37F-EF564CFFA7B1}"/>
    <cellStyle name="Note 24" xfId="1611" xr:uid="{EE26FB6E-7210-4150-B2F3-E3830BC0D24D}"/>
    <cellStyle name="Note 24 2" xfId="1612" xr:uid="{66DD02F2-E2C5-4353-9F1C-A91D3D072731}"/>
    <cellStyle name="Note 24 2 2" xfId="6492" xr:uid="{B5F39C58-0944-45EB-88B0-499F0B2CC9EC}"/>
    <cellStyle name="Note 24 2 2 2" xfId="6493" xr:uid="{80C5BFB3-1C86-4ED2-82A5-6457C9EFBD72}"/>
    <cellStyle name="Note 24 2 3" xfId="6494" xr:uid="{17492026-85DB-4920-B807-76168C160DDD}"/>
    <cellStyle name="Note 24 2 3 2" xfId="6495" xr:uid="{36ADA8F8-4B6F-48CE-AA3F-AA25C222FEEF}"/>
    <cellStyle name="Note 24 2 4" xfId="6496" xr:uid="{401F34AD-876E-4D24-91CD-7CC9606F1AE8}"/>
    <cellStyle name="Note 24 2 5" xfId="6497" xr:uid="{5F16B3E4-0609-49AC-A889-DBD76942843E}"/>
    <cellStyle name="Note 24 2 6" xfId="6498" xr:uid="{3BF99FAA-57A7-47F5-A474-825632EE6B11}"/>
    <cellStyle name="Note 24 3" xfId="6499" xr:uid="{67CEBF6F-F5F4-45DE-826C-24A728EAE217}"/>
    <cellStyle name="Note 24 3 2" xfId="6500" xr:uid="{D7C89531-56C4-4741-A5D2-4BBB17273267}"/>
    <cellStyle name="Note 24 4" xfId="6501" xr:uid="{683724E1-A3CB-448D-8782-31C94259FDCA}"/>
    <cellStyle name="Note 24 4 2" xfId="6502" xr:uid="{E134FA15-DBD2-4A81-9D3C-27D89FD2EC0D}"/>
    <cellStyle name="Note 24 5" xfId="6503" xr:uid="{39A15A59-AEDB-471D-9884-5441305E9A8A}"/>
    <cellStyle name="Note 24 6" xfId="6504" xr:uid="{76B443B2-070C-4BEE-B499-BEF50D6AB654}"/>
    <cellStyle name="Note 24 7" xfId="6505" xr:uid="{E6E9E7FF-2EA0-4AE5-9B8E-5FCB3F5E2A5C}"/>
    <cellStyle name="Note 25" xfId="1613" xr:uid="{22BFED94-0A9C-4929-BE71-1E176A3E33A2}"/>
    <cellStyle name="Note 25 2" xfId="1614" xr:uid="{55BB0A21-EAD3-4652-A0DF-EF57BF9E94D9}"/>
    <cellStyle name="Note 25 2 2" xfId="6506" xr:uid="{36A6BFC3-C7D1-40DA-ACDE-2B6EB6B2CF98}"/>
    <cellStyle name="Note 25 2 2 2" xfId="6507" xr:uid="{99B843BD-1ED2-460A-A581-BBA88B65E13D}"/>
    <cellStyle name="Note 25 2 3" xfId="6508" xr:uid="{FAE7A927-604B-42E9-883F-8EBC034D3064}"/>
    <cellStyle name="Note 25 2 3 2" xfId="6509" xr:uid="{2A0091A6-7721-469E-AF18-E53A2EA3F3C1}"/>
    <cellStyle name="Note 25 2 4" xfId="6510" xr:uid="{DDB8BDF3-566F-406F-B0D3-2D11A6E5855C}"/>
    <cellStyle name="Note 25 2 5" xfId="6511" xr:uid="{9D5E2DB0-696D-48DF-AFA3-EF03B080557C}"/>
    <cellStyle name="Note 25 2 6" xfId="6512" xr:uid="{44E60B0A-A3B7-4E5D-B110-930F81807E10}"/>
    <cellStyle name="Note 25 3" xfId="6513" xr:uid="{4398ADCC-E69B-4F00-B314-C14ADAEF60BE}"/>
    <cellStyle name="Note 25 3 2" xfId="6514" xr:uid="{FF90E8CD-3072-42F8-BBFF-C7B95929FC21}"/>
    <cellStyle name="Note 25 4" xfId="6515" xr:uid="{C94305A5-9DED-4D81-A826-E3303168519F}"/>
    <cellStyle name="Note 25 4 2" xfId="6516" xr:uid="{3C508CA7-7305-4837-BBEF-E474295C979C}"/>
    <cellStyle name="Note 25 5" xfId="6517" xr:uid="{835C6E38-CE05-4065-9F6B-230B2CFB2C0D}"/>
    <cellStyle name="Note 25 6" xfId="6518" xr:uid="{57DCBDE3-03FF-4383-9357-8CB6BC71BA86}"/>
    <cellStyle name="Note 25 7" xfId="6519" xr:uid="{E477EBC0-7020-4FAB-972F-622F085C8942}"/>
    <cellStyle name="Note 26" xfId="1615" xr:uid="{1CAAC1C9-E912-4DAD-BB38-E17E8F89C7B9}"/>
    <cellStyle name="Note 26 2" xfId="1616" xr:uid="{3B4123BA-B820-4F36-9181-1C4820908994}"/>
    <cellStyle name="Note 26 2 2" xfId="6520" xr:uid="{5FA199D3-B408-48C5-8CE0-CBEA2BEB283B}"/>
    <cellStyle name="Note 26 2 2 2" xfId="6521" xr:uid="{9B53E27F-2714-4765-8BF3-BE548F68ED5A}"/>
    <cellStyle name="Note 26 2 3" xfId="6522" xr:uid="{788E64D6-21DB-4C06-B765-64D4B63AC7C7}"/>
    <cellStyle name="Note 26 2 3 2" xfId="6523" xr:uid="{093F04FD-361B-4CBF-B86D-BA1B38FA1CBF}"/>
    <cellStyle name="Note 26 2 4" xfId="6524" xr:uid="{1698C374-7FF5-4C00-856A-ABCCD4D4C5F3}"/>
    <cellStyle name="Note 26 2 5" xfId="6525" xr:uid="{94AF13F5-57AC-4F0E-A6BB-026CEDDC6136}"/>
    <cellStyle name="Note 26 2 6" xfId="6526" xr:uid="{EB92E1AF-09AC-4F33-82ED-95F5DD78DF44}"/>
    <cellStyle name="Note 26 3" xfId="6527" xr:uid="{C48B47D5-E99E-486A-9BBE-25F6A6714F87}"/>
    <cellStyle name="Note 26 3 2" xfId="6528" xr:uid="{24D60331-13A6-40BE-BC91-32EB98C6EF4D}"/>
    <cellStyle name="Note 26 4" xfId="6529" xr:uid="{CCFBFB11-C49C-4301-A5D4-8E48DB492D78}"/>
    <cellStyle name="Note 26 4 2" xfId="6530" xr:uid="{A2D4AF60-6897-404E-A54C-1D706CF8CCCA}"/>
    <cellStyle name="Note 26 5" xfId="6531" xr:uid="{D41E4195-DF52-495B-A390-6367296FB1C1}"/>
    <cellStyle name="Note 26 6" xfId="6532" xr:uid="{C800938C-CADF-4549-8F47-C346F3F3C121}"/>
    <cellStyle name="Note 26 7" xfId="6533" xr:uid="{9EBD19D2-06F2-43DF-8E29-08D78171B660}"/>
    <cellStyle name="Note 27" xfId="1617" xr:uid="{8382636A-8707-47AA-A18A-A87BDD281263}"/>
    <cellStyle name="Note 27 2" xfId="1618" xr:uid="{BC4ACA84-787C-4DE5-8C63-B1B5F1E6B3B7}"/>
    <cellStyle name="Note 27 2 2" xfId="6534" xr:uid="{DE23C007-1B92-4DB6-BD47-A9C62DDB491F}"/>
    <cellStyle name="Note 27 2 2 2" xfId="6535" xr:uid="{5ADCB0BD-7579-4EB2-AAEA-AA965B6C1CE2}"/>
    <cellStyle name="Note 27 2 3" xfId="6536" xr:uid="{25B49782-1532-4012-B61A-20739C5BC001}"/>
    <cellStyle name="Note 27 2 3 2" xfId="6537" xr:uid="{0602EEC5-5955-41B4-A5A9-930F5B67B127}"/>
    <cellStyle name="Note 27 2 4" xfId="6538" xr:uid="{87C8C2BF-F879-44FC-8458-18838F616AFF}"/>
    <cellStyle name="Note 27 2 5" xfId="6539" xr:uid="{C1BD711B-FB3B-4F2A-98EE-B142230F223F}"/>
    <cellStyle name="Note 27 2 6" xfId="6540" xr:uid="{14EB2494-DF16-4ACE-8D7C-8ED22AFB1155}"/>
    <cellStyle name="Note 27 3" xfId="6541" xr:uid="{9CE33516-6C4C-4025-88A2-CAD426722FCD}"/>
    <cellStyle name="Note 27 3 2" xfId="6542" xr:uid="{FB05B553-B35E-4EA8-8A51-F317FCF6A8B4}"/>
    <cellStyle name="Note 27 4" xfId="6543" xr:uid="{24A810CE-FA5C-4C08-87EC-1E8719D48483}"/>
    <cellStyle name="Note 27 4 2" xfId="6544" xr:uid="{720C6B49-4F34-46AB-A108-41078C2832A1}"/>
    <cellStyle name="Note 27 5" xfId="6545" xr:uid="{01645858-1516-4494-B900-480A0A71ACE3}"/>
    <cellStyle name="Note 27 6" xfId="6546" xr:uid="{17804D08-BE19-43CE-8AAA-7F026B6F161F}"/>
    <cellStyle name="Note 27 7" xfId="6547" xr:uid="{007578B6-03ED-41E4-8BD7-03F56692C1EB}"/>
    <cellStyle name="Note 28" xfId="1619" xr:uid="{1D690C40-DFF7-4392-9F4B-2BCA94444924}"/>
    <cellStyle name="Note 28 2" xfId="1620" xr:uid="{D00452EE-3827-4DAD-82D7-E4009823891D}"/>
    <cellStyle name="Note 28 2 2" xfId="6548" xr:uid="{D615F6BC-BEC9-4EF1-A88E-193E718F65D6}"/>
    <cellStyle name="Note 28 2 2 2" xfId="6549" xr:uid="{26E4FF6E-AD7D-457E-B516-8E21A739DDB3}"/>
    <cellStyle name="Note 28 2 3" xfId="6550" xr:uid="{71F46068-78A1-4338-8C2A-BBCBA90D0BE3}"/>
    <cellStyle name="Note 28 2 3 2" xfId="6551" xr:uid="{9D352487-CA6A-46B9-9EA2-CCF664A9E230}"/>
    <cellStyle name="Note 28 2 4" xfId="6552" xr:uid="{0821426D-3203-4B1B-A10B-36A25C851920}"/>
    <cellStyle name="Note 28 2 5" xfId="6553" xr:uid="{11888027-B53E-4C90-AEE9-B5FCD0B732FA}"/>
    <cellStyle name="Note 28 2 6" xfId="6554" xr:uid="{8F1E867B-D5E1-49CF-9D34-9946844368C5}"/>
    <cellStyle name="Note 28 3" xfId="6555" xr:uid="{320F31BF-DEBE-4BDC-8E64-F730DE96219A}"/>
    <cellStyle name="Note 28 3 2" xfId="6556" xr:uid="{41493EF2-3B7E-477D-B132-58599AD7C5D5}"/>
    <cellStyle name="Note 28 4" xfId="6557" xr:uid="{3494089F-C136-45CB-9FC3-189E70D70340}"/>
    <cellStyle name="Note 28 4 2" xfId="6558" xr:uid="{394F7EE7-E87A-42D5-A640-C88AF82D844E}"/>
    <cellStyle name="Note 28 5" xfId="6559" xr:uid="{A8353E46-91BF-4E7E-9AD2-A73A340D3730}"/>
    <cellStyle name="Note 28 6" xfId="6560" xr:uid="{40185576-FCDC-40FB-ACDC-B66594DEFE87}"/>
    <cellStyle name="Note 28 7" xfId="6561" xr:uid="{1F8AB983-5643-4BD0-9D5B-24E5EAAEA5B0}"/>
    <cellStyle name="Note 29" xfId="1621" xr:uid="{B5CF67E5-2DBC-4627-A274-25155D189A93}"/>
    <cellStyle name="Note 29 2" xfId="1622" xr:uid="{1F2DFC5A-13E4-4615-815B-9D4312B32D54}"/>
    <cellStyle name="Note 29 2 2" xfId="6562" xr:uid="{748F4435-F84E-4EA2-A64A-FA28DE6A4551}"/>
    <cellStyle name="Note 29 2 2 2" xfId="6563" xr:uid="{5E6CFA2C-7FA8-4A4F-9DFA-EDC99B660700}"/>
    <cellStyle name="Note 29 2 3" xfId="6564" xr:uid="{53202B1B-D568-4D4E-9C6B-AA0EB1351A0C}"/>
    <cellStyle name="Note 29 2 3 2" xfId="6565" xr:uid="{6E2BFF80-1DAE-49B4-9E19-337E76096E79}"/>
    <cellStyle name="Note 29 2 4" xfId="6566" xr:uid="{4E1D4F5E-9630-45D6-A504-577E9260E51F}"/>
    <cellStyle name="Note 29 2 5" xfId="6567" xr:uid="{A2FE6CBF-4B85-4E4F-9E59-2B690B57AA95}"/>
    <cellStyle name="Note 29 2 6" xfId="6568" xr:uid="{7BA72F75-79D6-4833-AE3C-7BE9F6AE4104}"/>
    <cellStyle name="Note 29 3" xfId="6569" xr:uid="{7AD2967D-7A5D-461C-88A5-672A0C958AD3}"/>
    <cellStyle name="Note 29 3 2" xfId="6570" xr:uid="{B0BB7BA6-33CA-451A-893B-8B9E65C50174}"/>
    <cellStyle name="Note 29 4" xfId="6571" xr:uid="{5F230DD4-BC8C-49A4-936C-3049FA5E8211}"/>
    <cellStyle name="Note 29 4 2" xfId="6572" xr:uid="{7C05AFC3-8EBC-4600-8DA4-06500117264D}"/>
    <cellStyle name="Note 29 5" xfId="6573" xr:uid="{4D572751-80F3-43A3-8E4E-61BF8D396A34}"/>
    <cellStyle name="Note 29 6" xfId="6574" xr:uid="{67CB2012-813F-46E3-B1AC-3267C32B0B67}"/>
    <cellStyle name="Note 29 7" xfId="6575" xr:uid="{D4FAB64E-4393-4665-87D5-C7D9F1D74358}"/>
    <cellStyle name="Note 3" xfId="1623" xr:uid="{9526F708-0CD6-4DC5-8F1B-0CE7B9F6BF29}"/>
    <cellStyle name="Note 3 2" xfId="1624" xr:uid="{BDCE8131-8345-4A81-8AA3-7F7E3BD7496C}"/>
    <cellStyle name="Note 3 2 2" xfId="1625" xr:uid="{0949BA8F-24FB-46E5-B439-547E38A89AEA}"/>
    <cellStyle name="Note 3 2 2 2" xfId="6576" xr:uid="{077622C1-AD71-4CA5-9430-5C67E8B6D035}"/>
    <cellStyle name="Note 3 2 2 2 2" xfId="6577" xr:uid="{91F6F8B0-14DA-4DC3-97BA-85A8928ECD37}"/>
    <cellStyle name="Note 3 2 2 3" xfId="6578" xr:uid="{7BD685F0-D7F8-4758-AC98-A6AFC19BF9C8}"/>
    <cellStyle name="Note 3 2 2 3 2" xfId="6579" xr:uid="{FBDD4E28-B438-4293-B704-42FC2C0341D6}"/>
    <cellStyle name="Note 3 2 2 4" xfId="6580" xr:uid="{AF86706E-C383-4188-8A2C-CC669D438193}"/>
    <cellStyle name="Note 3 2 2 5" xfId="6581" xr:uid="{C7309EDC-18F8-4960-A571-F24993D204FE}"/>
    <cellStyle name="Note 3 2 2 6" xfId="6582" xr:uid="{9DAA19C3-F58A-4071-A611-E13C018A6668}"/>
    <cellStyle name="Note 3 2 3" xfId="6583" xr:uid="{3560EA93-2CC0-4393-B60B-F1B2D15C81BB}"/>
    <cellStyle name="Note 3 2 3 2" xfId="6584" xr:uid="{45304AC6-58A0-4705-9B46-BEB351AD84EE}"/>
    <cellStyle name="Note 3 2 4" xfId="6585" xr:uid="{F434C8A9-1EA4-4AB0-BB30-9DBE8FAA5C31}"/>
    <cellStyle name="Note 3 2 4 2" xfId="6586" xr:uid="{FEB072BB-C846-45E8-9AD5-C6F8A0D7FC67}"/>
    <cellStyle name="Note 3 2 5" xfId="6587" xr:uid="{F4471D4B-38D4-423A-B413-6D3DAFDA3A32}"/>
    <cellStyle name="Note 3 2 6" xfId="6588" xr:uid="{C7B1842F-9390-4C62-BAF7-F2A37A8AF0B0}"/>
    <cellStyle name="Note 3 2 7" xfId="6589" xr:uid="{DF5FA12B-ADB4-480C-AEAE-397C63C5B805}"/>
    <cellStyle name="Note 3 3" xfId="2428" xr:uid="{8BA7C6A2-8D4C-4AFA-8047-3B1EBAEDC5D9}"/>
    <cellStyle name="Note 3 3 2" xfId="6590" xr:uid="{4C5BF00B-8AEF-434F-833E-DDF38FCA7435}"/>
    <cellStyle name="Note 3 3 3" xfId="6591" xr:uid="{C50757DB-ED14-43D0-97D5-5D533727252B}"/>
    <cellStyle name="Note 3 3 4" xfId="6592" xr:uid="{3CCFFBB6-1BE8-43C6-AA78-33237E549CBD}"/>
    <cellStyle name="Note 3 4" xfId="2427" xr:uid="{993C3DAC-E733-4260-A310-720124CBB949}"/>
    <cellStyle name="Note 3 4 2" xfId="6593" xr:uid="{03585B1E-75AD-4924-A55B-2AE7FF41A95B}"/>
    <cellStyle name="Note 3 4 3" xfId="6594" xr:uid="{545CF9E9-5ED6-4B8F-BFC0-F37FFA9F38E8}"/>
    <cellStyle name="Note 3 4 4" xfId="6595" xr:uid="{BF60F9A6-962A-4F27-A9A0-28A583131909}"/>
    <cellStyle name="Note 3 4 5" xfId="6596" xr:uid="{0D410869-CCED-40DC-A1C9-1CFF39FA21E2}"/>
    <cellStyle name="Note 3 4 6" xfId="6597" xr:uid="{6EE9D3DE-BEDD-4B6F-8C87-5391BDA2F5C9}"/>
    <cellStyle name="Note 3 5" xfId="6598" xr:uid="{847C8145-0CC6-43E1-A396-9AF5A3B93B38}"/>
    <cellStyle name="Note 3 6" xfId="6599" xr:uid="{76768984-B44B-4328-AB8C-AE287DBB916E}"/>
    <cellStyle name="Note 3 7" xfId="6600" xr:uid="{01D87EEE-0A4C-40C5-8403-E53EB40FC951}"/>
    <cellStyle name="Note 30" xfId="1626" xr:uid="{4852908A-9193-4AC7-8ACE-F22FACD3DD20}"/>
    <cellStyle name="Note 30 2" xfId="1627" xr:uid="{4A178537-71AA-4DD2-9383-161989E03549}"/>
    <cellStyle name="Note 30 2 2" xfId="6601" xr:uid="{9A1197E0-0031-4A6C-870E-C19C8132DC15}"/>
    <cellStyle name="Note 30 2 2 2" xfId="6602" xr:uid="{C16138DD-D9CF-485C-AD38-38B89815E60D}"/>
    <cellStyle name="Note 30 2 3" xfId="6603" xr:uid="{555C27D5-71BA-46A9-BC18-EB2C527FBC13}"/>
    <cellStyle name="Note 30 2 3 2" xfId="6604" xr:uid="{4D774D96-AD60-4887-AACD-5BD6D0BC46FF}"/>
    <cellStyle name="Note 30 2 4" xfId="6605" xr:uid="{18A6E701-FBDB-4492-9824-20F320A2D15A}"/>
    <cellStyle name="Note 30 2 5" xfId="6606" xr:uid="{B7E7B0C8-32E4-4B99-80EB-B8E35A2FF816}"/>
    <cellStyle name="Note 30 2 6" xfId="6607" xr:uid="{E3FB1619-1685-4B53-992F-BE98A722E5F3}"/>
    <cellStyle name="Note 30 3" xfId="6608" xr:uid="{EFF9A8D3-B082-446E-8517-7CFF8F3EC06F}"/>
    <cellStyle name="Note 30 3 2" xfId="6609" xr:uid="{F4CE61C2-B1BD-4D43-9DB0-945BF8D2959F}"/>
    <cellStyle name="Note 30 4" xfId="6610" xr:uid="{AE280284-6133-43CD-8EC4-1CB429D5B8E1}"/>
    <cellStyle name="Note 30 4 2" xfId="6611" xr:uid="{32BA4B5C-782F-4971-A481-D730DB753879}"/>
    <cellStyle name="Note 30 5" xfId="6612" xr:uid="{598D4362-F4EF-4647-AFF0-B9F8ABBBAC09}"/>
    <cellStyle name="Note 30 6" xfId="6613" xr:uid="{D65C5129-B39A-492D-AC2B-39431B7D3E74}"/>
    <cellStyle name="Note 30 7" xfId="6614" xr:uid="{CFBB5390-3A1F-4DF2-9ED0-38192C8E62B5}"/>
    <cellStyle name="Note 31" xfId="1628" xr:uid="{2DE8BA8F-D53F-4101-A656-5448A72FC19F}"/>
    <cellStyle name="Note 31 2" xfId="1629" xr:uid="{7738E635-389D-49FE-9B0A-615A10A4C3F5}"/>
    <cellStyle name="Note 31 2 2" xfId="6615" xr:uid="{C05E3E6C-3CAE-4763-B9E0-679EAAF5B023}"/>
    <cellStyle name="Note 31 2 2 2" xfId="6616" xr:uid="{B9FF98F0-7321-4DD8-A6F1-5C3C352DDE48}"/>
    <cellStyle name="Note 31 2 3" xfId="6617" xr:uid="{2274B33C-687A-4289-A12D-56BF0F7A66A5}"/>
    <cellStyle name="Note 31 2 3 2" xfId="6618" xr:uid="{C1C0FF3D-D203-4BEC-830C-8276043BCC36}"/>
    <cellStyle name="Note 31 2 4" xfId="6619" xr:uid="{F9ECE9DE-99E9-4E09-B7E9-0ADC985E3827}"/>
    <cellStyle name="Note 31 2 5" xfId="6620" xr:uid="{850EDEAE-90AB-4F6C-9B00-FD58FFB46B1A}"/>
    <cellStyle name="Note 31 2 6" xfId="6621" xr:uid="{A5EA369F-7F96-4057-8868-B87C85C1098C}"/>
    <cellStyle name="Note 31 3" xfId="6622" xr:uid="{B2FE0D22-CECE-4FF5-80FE-35BBAF8F27E9}"/>
    <cellStyle name="Note 31 3 2" xfId="6623" xr:uid="{97DC5ABD-3B98-4346-B748-75AD86EFFA2A}"/>
    <cellStyle name="Note 31 4" xfId="6624" xr:uid="{D36C48AB-84EF-41EB-8C27-3E433E6F62D4}"/>
    <cellStyle name="Note 31 4 2" xfId="6625" xr:uid="{28700A43-B30B-4707-8236-7964AE41D425}"/>
    <cellStyle name="Note 31 5" xfId="6626" xr:uid="{3245CBAF-EE1F-4509-B097-57BACC41EE81}"/>
    <cellStyle name="Note 31 6" xfId="6627" xr:uid="{841D5126-D23D-4CD9-9E55-4A335FFEFF47}"/>
    <cellStyle name="Note 31 7" xfId="6628" xr:uid="{987FAD0E-2D97-4192-AF70-BA320204BA2B}"/>
    <cellStyle name="Note 32" xfId="1630" xr:uid="{04F31F3D-857B-42A4-B5BE-74FF0FBC2A0F}"/>
    <cellStyle name="Note 32 2" xfId="1631" xr:uid="{19831DDA-B1C1-4C39-84E7-178B3D46B74E}"/>
    <cellStyle name="Note 32 2 2" xfId="6629" xr:uid="{F496CE69-5AC0-454E-BCED-C2A12DE8F5A2}"/>
    <cellStyle name="Note 32 2 2 2" xfId="6630" xr:uid="{97975E61-31F7-449F-AA3F-9A267489FE9E}"/>
    <cellStyle name="Note 32 2 3" xfId="6631" xr:uid="{3C9DE522-0314-4018-9656-B029B1BDF0C7}"/>
    <cellStyle name="Note 32 2 3 2" xfId="6632" xr:uid="{8419B1E3-A7CE-4C14-BC26-B482E0870EA3}"/>
    <cellStyle name="Note 32 2 4" xfId="6633" xr:uid="{489F562B-CDB5-436D-A6D0-B9CF896A8661}"/>
    <cellStyle name="Note 32 2 5" xfId="6634" xr:uid="{F476EA28-B5A3-4CD7-83F2-2D8B6B942013}"/>
    <cellStyle name="Note 32 2 6" xfId="6635" xr:uid="{E43524B9-01CB-4180-AFEE-1FF94F52BE56}"/>
    <cellStyle name="Note 32 3" xfId="6636" xr:uid="{75BC8822-861D-4D59-A246-BFD0D3FC085B}"/>
    <cellStyle name="Note 32 3 2" xfId="6637" xr:uid="{EEDC1A8F-672B-471D-8AE1-803D0CF9AF24}"/>
    <cellStyle name="Note 32 4" xfId="6638" xr:uid="{F9BA2D84-731C-4942-8DC6-79EB4F602384}"/>
    <cellStyle name="Note 32 4 2" xfId="6639" xr:uid="{53B26DB6-2DFD-47B6-8EB0-446322BD080C}"/>
    <cellStyle name="Note 32 5" xfId="6640" xr:uid="{B11BB704-D701-4FC5-9490-EF81780C02A4}"/>
    <cellStyle name="Note 32 6" xfId="6641" xr:uid="{8693A081-8C09-471A-AF75-F89D038DD62A}"/>
    <cellStyle name="Note 32 7" xfId="6642" xr:uid="{8AAAE89E-36A5-4B9E-9EE3-5ED87F2A3C27}"/>
    <cellStyle name="Note 33" xfId="1632" xr:uid="{15CF9DB1-3EF7-4016-ACE9-6BC60F0750F4}"/>
    <cellStyle name="Note 33 2" xfId="1633" xr:uid="{FFEF9411-7AC6-4E82-AD16-55C298D08D99}"/>
    <cellStyle name="Note 33 2 2" xfId="6643" xr:uid="{AD29B563-B59E-4E8B-95BF-1F5BA53C7740}"/>
    <cellStyle name="Note 33 2 2 2" xfId="6644" xr:uid="{D7FC12C7-FD16-417E-8DF0-58630B2D9A80}"/>
    <cellStyle name="Note 33 2 3" xfId="6645" xr:uid="{523C460F-185F-4405-9844-AFF359B4BFDB}"/>
    <cellStyle name="Note 33 2 3 2" xfId="6646" xr:uid="{A7772432-0465-4B71-B145-DA5DB0368A4C}"/>
    <cellStyle name="Note 33 2 4" xfId="6647" xr:uid="{8C6D7E6B-7610-484D-BA85-C2E87EDB6DF2}"/>
    <cellStyle name="Note 33 2 5" xfId="6648" xr:uid="{CD92F44E-FF09-45E6-8A71-4C0AE7D68095}"/>
    <cellStyle name="Note 33 2 6" xfId="6649" xr:uid="{51527388-5B4E-4BE4-927B-6E527144CEEE}"/>
    <cellStyle name="Note 33 3" xfId="6650" xr:uid="{606A0F32-828C-48AF-B5F8-12AF0CF13982}"/>
    <cellStyle name="Note 33 3 2" xfId="6651" xr:uid="{B48673F5-DD14-4218-A02D-BEE7599FCB2F}"/>
    <cellStyle name="Note 33 4" xfId="6652" xr:uid="{76273746-49F8-49DD-BBD9-F6E264747170}"/>
    <cellStyle name="Note 33 4 2" xfId="6653" xr:uid="{F04FFEBB-318B-48D3-9B57-7DE5F181CF3A}"/>
    <cellStyle name="Note 33 5" xfId="6654" xr:uid="{8F16E4D0-8E6B-49B7-9DC1-8739DF47ABAB}"/>
    <cellStyle name="Note 33 6" xfId="6655" xr:uid="{353CF528-6DC9-431C-AFA8-F00EE075814E}"/>
    <cellStyle name="Note 33 7" xfId="6656" xr:uid="{E72BBC78-3C53-4F3A-9AB3-46658C83C84E}"/>
    <cellStyle name="Note 34" xfId="1634" xr:uid="{921727FE-4252-400E-80D7-D7DE1AC073CB}"/>
    <cellStyle name="Note 34 2" xfId="1635" xr:uid="{EC9570E9-F1D4-453E-B872-A41DDA8D4222}"/>
    <cellStyle name="Note 34 2 2" xfId="6657" xr:uid="{FA66FB9D-CBD8-4311-A969-261D8E3E7156}"/>
    <cellStyle name="Note 34 2 2 2" xfId="6658" xr:uid="{2CD1BAC4-353E-4624-A55B-8EA1C6835513}"/>
    <cellStyle name="Note 34 2 3" xfId="6659" xr:uid="{05808B98-FDC4-45DB-9833-5228B7BD3699}"/>
    <cellStyle name="Note 34 2 3 2" xfId="6660" xr:uid="{765CFD6E-95FD-4266-BF80-1E7799C8D9BC}"/>
    <cellStyle name="Note 34 2 4" xfId="6661" xr:uid="{F8F692F7-9051-47D7-8B95-BACDFF69FDEA}"/>
    <cellStyle name="Note 34 2 5" xfId="6662" xr:uid="{BDBBEBE4-4D99-4638-826B-77E7ED903F8B}"/>
    <cellStyle name="Note 34 2 6" xfId="6663" xr:uid="{D40AF1C4-FFA5-4E5E-BCC8-F74B2E699D0E}"/>
    <cellStyle name="Note 34 3" xfId="6664" xr:uid="{FE1222B4-C751-466E-8587-352F5D327D13}"/>
    <cellStyle name="Note 34 3 2" xfId="6665" xr:uid="{390BACE5-CE6B-4FB7-9C19-5B97FFF9B531}"/>
    <cellStyle name="Note 34 4" xfId="6666" xr:uid="{78DF7556-3C87-4640-BBA4-124E582EEA7F}"/>
    <cellStyle name="Note 34 4 2" xfId="6667" xr:uid="{BF66C2EB-B767-4EA4-BEFD-13D0DF06CC10}"/>
    <cellStyle name="Note 34 5" xfId="6668" xr:uid="{1D3940C9-2F9C-43D3-A72C-94526F57B676}"/>
    <cellStyle name="Note 34 6" xfId="6669" xr:uid="{A0A37AE2-4566-4462-A5FD-619BEF786F54}"/>
    <cellStyle name="Note 34 7" xfId="6670" xr:uid="{3FE25689-23DA-44FE-820A-ED03ABF44F84}"/>
    <cellStyle name="Note 35" xfId="1636" xr:uid="{322E0C5B-70A1-4FBF-8DC3-A907FF81FED3}"/>
    <cellStyle name="Note 35 2" xfId="1637" xr:uid="{43C46167-24CF-45D5-A99B-1D1A8A573609}"/>
    <cellStyle name="Note 35 2 2" xfId="6671" xr:uid="{79D37C84-C476-4A60-86BE-E1D911CDFE3E}"/>
    <cellStyle name="Note 35 2 2 2" xfId="6672" xr:uid="{287D88C3-66C9-4C2E-AE74-BD9526C888FD}"/>
    <cellStyle name="Note 35 2 3" xfId="6673" xr:uid="{050CC625-FFE0-4151-BB93-28BD3785329C}"/>
    <cellStyle name="Note 35 2 3 2" xfId="6674" xr:uid="{840363F3-8E3D-4DF2-B8BC-573788200319}"/>
    <cellStyle name="Note 35 2 4" xfId="6675" xr:uid="{FC4B8CB0-3ED8-4D3C-8475-71BCA1E25ECB}"/>
    <cellStyle name="Note 35 2 5" xfId="6676" xr:uid="{20CA40B1-B71D-4553-B9D4-4D5177B4BF0D}"/>
    <cellStyle name="Note 35 2 6" xfId="6677" xr:uid="{D1AE982F-C3F2-4F4E-8FDB-2EC3C167D7F9}"/>
    <cellStyle name="Note 35 3" xfId="6678" xr:uid="{6CF7BBB9-C338-46A0-B32C-789EF63BE638}"/>
    <cellStyle name="Note 35 3 2" xfId="6679" xr:uid="{123CAF38-EB99-4A7E-B4B1-044A16113730}"/>
    <cellStyle name="Note 35 4" xfId="6680" xr:uid="{D5204D1B-61BE-416B-8060-C8135B49B866}"/>
    <cellStyle name="Note 35 4 2" xfId="6681" xr:uid="{49D25618-3CEA-469F-AB51-8C95F7E2B8EC}"/>
    <cellStyle name="Note 35 5" xfId="6682" xr:uid="{9B15BE84-EAD6-4E35-92CC-BFA0B7122D0C}"/>
    <cellStyle name="Note 35 6" xfId="6683" xr:uid="{5AC1947A-1797-4198-B3BB-0CAB4760710E}"/>
    <cellStyle name="Note 35 7" xfId="6684" xr:uid="{11F6E0C3-33A5-4D3E-93C5-AFE56C6A9724}"/>
    <cellStyle name="Note 36" xfId="1638" xr:uid="{0B4FDF7D-D008-42FD-82CD-FE1702CD35CD}"/>
    <cellStyle name="Note 36 2" xfId="1639" xr:uid="{BDF13FA5-ECE7-4EF1-BCE4-F09306B62445}"/>
    <cellStyle name="Note 36 2 2" xfId="6685" xr:uid="{105E5A35-A427-45F9-9967-157BEE5EF128}"/>
    <cellStyle name="Note 36 2 2 2" xfId="6686" xr:uid="{76D6B8E6-2EFC-48D0-92A5-58AC9079FF47}"/>
    <cellStyle name="Note 36 2 3" xfId="6687" xr:uid="{FE1C2DF8-004B-490A-930B-5B1EBF6FA787}"/>
    <cellStyle name="Note 36 2 3 2" xfId="6688" xr:uid="{CD9C456B-212C-4B36-9312-6233DBEB6F15}"/>
    <cellStyle name="Note 36 2 4" xfId="6689" xr:uid="{65895474-FBF5-4534-AA25-7643C3B384EB}"/>
    <cellStyle name="Note 36 2 5" xfId="6690" xr:uid="{FA1E957E-2FC9-48FC-BE4F-E89687D224BD}"/>
    <cellStyle name="Note 36 2 6" xfId="6691" xr:uid="{BBE18BC6-B4BE-4117-8E13-C06528BBFED8}"/>
    <cellStyle name="Note 36 3" xfId="6692" xr:uid="{7AF81488-C933-4E83-A32C-E1AA21847C99}"/>
    <cellStyle name="Note 36 3 2" xfId="6693" xr:uid="{9040EFFB-EDAD-4BA7-90B4-F7A148D7DC62}"/>
    <cellStyle name="Note 36 4" xfId="6694" xr:uid="{F16BB3B2-5A90-4DCC-9365-FDD57CC20486}"/>
    <cellStyle name="Note 36 4 2" xfId="6695" xr:uid="{4F3905BB-F0C8-4AC1-9DC0-7F4873FD9F5D}"/>
    <cellStyle name="Note 36 5" xfId="6696" xr:uid="{A01CB2C7-A434-4746-8505-FA0E1E4E451E}"/>
    <cellStyle name="Note 36 6" xfId="6697" xr:uid="{A7AA1D00-7057-4A51-AE3F-EC990A7D342D}"/>
    <cellStyle name="Note 36 7" xfId="6698" xr:uid="{9FEC623B-4140-4145-96C7-D9576A870986}"/>
    <cellStyle name="Note 37" xfId="1640" xr:uid="{C0CEFF5A-DDA5-40FF-8E2A-B925CAE22D03}"/>
    <cellStyle name="Note 37 2" xfId="6699" xr:uid="{18806ED0-1820-4476-A8C3-EB878E22E8C1}"/>
    <cellStyle name="Note 37 3" xfId="6700" xr:uid="{E8248989-309E-4D28-93F8-6ACDF4459D16}"/>
    <cellStyle name="Note 38" xfId="1641" xr:uid="{1C5A1A18-244B-4713-9214-7AD510B2B866}"/>
    <cellStyle name="Note 38 2" xfId="6701" xr:uid="{6DD62DE7-0701-4099-9102-7C46216107F2}"/>
    <cellStyle name="Note 38 3" xfId="6702" xr:uid="{BAF076FE-F78C-4E7B-91EA-6A7E53D931B1}"/>
    <cellStyle name="Note 39" xfId="1642" xr:uid="{1EDA05B6-24FB-464F-BA89-AC341461FC35}"/>
    <cellStyle name="Note 39 2" xfId="6703" xr:uid="{70A3DDFF-BF5D-4469-9726-665C403B0A8C}"/>
    <cellStyle name="Note 39 3" xfId="6704" xr:uid="{C20DB48F-B0C7-4B66-AB2F-15ADFD498C38}"/>
    <cellStyle name="Note 4" xfId="1643" xr:uid="{8F20AA1C-C617-44F2-94D3-4B7ED497D9BB}"/>
    <cellStyle name="Note 4 2" xfId="1644" xr:uid="{6EAAF47E-5338-4FA3-8B39-66FD7B98FE43}"/>
    <cellStyle name="Note 4 2 2" xfId="2430" xr:uid="{F56C84AA-6169-4138-9AC3-394F9B1FFD14}"/>
    <cellStyle name="Note 4 2 2 2" xfId="6705" xr:uid="{4C2EE7CB-6052-44CB-9DC3-1CF7DE14B326}"/>
    <cellStyle name="Note 4 2 2 2 2" xfId="6706" xr:uid="{3B691650-B271-405B-952D-615B36DE80DA}"/>
    <cellStyle name="Note 4 2 2 3" xfId="6707" xr:uid="{D88A93D2-4D29-4FCC-BA1C-26B931771D37}"/>
    <cellStyle name="Note 4 2 2 3 2" xfId="6708" xr:uid="{20F9C447-3715-4B1E-BB09-F4426DC723A1}"/>
    <cellStyle name="Note 4 2 2 4" xfId="6709" xr:uid="{4AF48922-B40E-4D05-B586-4AA5167FA97F}"/>
    <cellStyle name="Note 4 2 2 5" xfId="6710" xr:uid="{53CBCAD2-7C8E-4F40-A6C8-BF2FD7F8499C}"/>
    <cellStyle name="Note 4 2 2 6" xfId="6711" xr:uid="{8DEDB381-D358-452C-B385-946F75553666}"/>
    <cellStyle name="Note 4 2 3" xfId="2429" xr:uid="{D680037A-20E5-4477-9362-B5C44BBF2B67}"/>
    <cellStyle name="Note 4 2 3 2" xfId="6712" xr:uid="{E788F36E-9C67-415D-A8EC-BC90841723FE}"/>
    <cellStyle name="Note 4 2 3 3" xfId="6713" xr:uid="{9F23AA86-769E-4200-9D53-49513E94435E}"/>
    <cellStyle name="Note 4 2 3 4" xfId="6714" xr:uid="{90653473-86FC-4249-AA94-B7EE92D06298}"/>
    <cellStyle name="Note 4 2 3 5" xfId="6715" xr:uid="{1EE6F954-155E-43EC-9C58-66AD5096FD1E}"/>
    <cellStyle name="Note 4 2 3 6" xfId="6716" xr:uid="{BC67FE94-365B-4F4C-A93E-F3055E61638B}"/>
    <cellStyle name="Note 4 2 4" xfId="6717" xr:uid="{9B517F48-D5BE-452B-9210-E67B0B554E3A}"/>
    <cellStyle name="Note 4 2 4 2" xfId="6718" xr:uid="{5BB19F63-AFA7-49FD-9A14-6487BA4DF5D5}"/>
    <cellStyle name="Note 4 2 5" xfId="6719" xr:uid="{74C1E156-73AD-4922-BC4C-869EC77F8497}"/>
    <cellStyle name="Note 4 2 5 2" xfId="6720" xr:uid="{2594D6B7-CAD7-45F0-8A96-70E7E64F0076}"/>
    <cellStyle name="Note 4 2 6" xfId="6721" xr:uid="{4954E9DD-7307-451E-854C-95B6CAEF1D82}"/>
    <cellStyle name="Note 4 2 7" xfId="6722" xr:uid="{6C94E214-8FED-493D-A863-AEB43FA89AF7}"/>
    <cellStyle name="Note 4 2 8" xfId="6723" xr:uid="{08470208-5D0E-4C87-8966-459CBE15EE05}"/>
    <cellStyle name="Note 4 3" xfId="2180" xr:uid="{595F6422-0E88-4AE0-A014-A2CAA8710DFF}"/>
    <cellStyle name="Note 4 3 2" xfId="2431" xr:uid="{DC81938C-D3D0-4DA1-8B0B-84252E9F4DFA}"/>
    <cellStyle name="Note 4 3 2 2" xfId="6724" xr:uid="{3BCEC0C3-FA73-4A04-876B-DB5EEC033B42}"/>
    <cellStyle name="Note 4 3 2 3" xfId="6725" xr:uid="{896E8A6B-C039-4892-8236-00BB3D16155E}"/>
    <cellStyle name="Note 4 3 2 4" xfId="6726" xr:uid="{2983F55F-B4AA-4096-8040-5F2838562418}"/>
    <cellStyle name="Note 4 3 2 5" xfId="6727" xr:uid="{65AB5056-25D5-4929-BFEA-3DEDA59090AF}"/>
    <cellStyle name="Note 4 3 2 6" xfId="6728" xr:uid="{B34D5FFA-B93D-4106-8D3D-AFE3F4EE7DDB}"/>
    <cellStyle name="Note 4 3 3" xfId="6729" xr:uid="{34B20F89-C027-4118-8032-0FDB385BB60C}"/>
    <cellStyle name="Note 4 3 4" xfId="6730" xr:uid="{9C27B984-87B7-41EB-BB1F-C72AF28016AC}"/>
    <cellStyle name="Note 4 3 5" xfId="6731" xr:uid="{335886BF-2600-4938-ADD1-EC07B0E25DB6}"/>
    <cellStyle name="Note 4 4" xfId="2436" xr:uid="{47FD9506-A393-4B1C-AD4B-466DEB4DB1EE}"/>
    <cellStyle name="Note 4 4 2" xfId="6732" xr:uid="{01344ACA-5221-46FD-BF60-91AE911CBE7A}"/>
    <cellStyle name="Note 4 4 3" xfId="6733" xr:uid="{1C4B080E-0359-4104-84EB-32A3AB35A176}"/>
    <cellStyle name="Note 4 4 4" xfId="6734" xr:uid="{6C950C5B-0DB0-4863-9A75-C1866629FDFC}"/>
    <cellStyle name="Note 4 5" xfId="2565" xr:uid="{59220CD4-845A-4E2B-8093-7B9D4C412B3C}"/>
    <cellStyle name="Note 4 5 2" xfId="6735" xr:uid="{3EA2CAE4-EB60-45BA-9494-56B2EBB6418C}"/>
    <cellStyle name="Note 4 5 2 2" xfId="6736" xr:uid="{638185AE-9325-4359-93DB-290243D0A832}"/>
    <cellStyle name="Note 4 5 3" xfId="6737" xr:uid="{35A2CD21-DCFA-46C9-B480-2A72D43B22BC}"/>
    <cellStyle name="Note 4 5 4" xfId="6738" xr:uid="{FD3FA026-4D70-40C9-A433-D39C45FC9370}"/>
    <cellStyle name="Note 4 5 5" xfId="6739" xr:uid="{D336CDEA-0F3A-47B7-BF84-20DA8392A7FF}"/>
    <cellStyle name="Note 4 6" xfId="6740" xr:uid="{DFC75C6F-1E7F-4320-8772-F7B4B357FC26}"/>
    <cellStyle name="Note 4 6 2" xfId="6741" xr:uid="{686288A9-C43A-4701-8A96-5EC2BB56E871}"/>
    <cellStyle name="Note 4 7" xfId="6742" xr:uid="{AADCAE4D-DE5D-4C93-A06C-BB23368A8DF1}"/>
    <cellStyle name="Note 4 8" xfId="6743" xr:uid="{DDEA920A-4A3C-4F56-A5E3-653D5A510729}"/>
    <cellStyle name="Note 4 9" xfId="6744" xr:uid="{7B950788-A3D4-4B2E-A161-66F83565772C}"/>
    <cellStyle name="Note 40" xfId="1645" xr:uid="{797EA6CB-78B5-4D5D-BAE9-ADF584A57D43}"/>
    <cellStyle name="Note 40 2" xfId="6745" xr:uid="{A9A67D96-A966-46CC-BB29-120D03897D91}"/>
    <cellStyle name="Note 40 3" xfId="6746" xr:uid="{22FFB423-648A-4FB0-9364-23F2750F578B}"/>
    <cellStyle name="Note 41" xfId="1646" xr:uid="{4DF06219-A2E5-44AF-B5B6-9ABA65A8AD7F}"/>
    <cellStyle name="Note 41 2" xfId="6747" xr:uid="{80D4813F-0222-4284-9652-8BF224B5FCD6}"/>
    <cellStyle name="Note 41 3" xfId="6748" xr:uid="{4390EC5C-DCEA-4A8D-961F-96135D87234B}"/>
    <cellStyle name="Note 42" xfId="1647" xr:uid="{EDCFE523-2CD7-47BC-AD92-2FE3D314A0B8}"/>
    <cellStyle name="Note 42 2" xfId="6749" xr:uid="{BCBC98AE-866E-49F5-ADF4-CC14B32DD7BF}"/>
    <cellStyle name="Note 42 3" xfId="6750" xr:uid="{9A921DE9-C63A-4B66-A85D-4EF60CF51ED2}"/>
    <cellStyle name="Note 43" xfId="1648" xr:uid="{126A1320-714A-4B6C-98D5-A691F845E4A4}"/>
    <cellStyle name="Note 43 2" xfId="6751" xr:uid="{46BDC4AC-6572-47F4-AE5E-9B162AF469FD}"/>
    <cellStyle name="Note 43 3" xfId="6752" xr:uid="{250E69BC-0C20-4CC6-9193-2A3514E10332}"/>
    <cellStyle name="Note 44" xfId="1649" xr:uid="{FA1364CF-D1C1-410B-9BD7-EBB1479F56EB}"/>
    <cellStyle name="Note 44 2" xfId="6753" xr:uid="{CC2419B5-7C43-497E-BFF1-F2A6FA6C9B0D}"/>
    <cellStyle name="Note 44 3" xfId="6754" xr:uid="{5A7BBA79-D7A7-429E-8B7A-BBF7893D0BDA}"/>
    <cellStyle name="Note 45" xfId="1650" xr:uid="{5C00C432-B03B-477D-831A-985C7D288814}"/>
    <cellStyle name="Note 45 2" xfId="6755" xr:uid="{A4775519-AACE-499F-AB70-A8D96BA7EB43}"/>
    <cellStyle name="Note 45 3" xfId="6756" xr:uid="{6EC016D0-43F7-424D-AACA-B043E94BE757}"/>
    <cellStyle name="Note 46" xfId="1651" xr:uid="{2A1FA97F-21A5-4BA0-82FC-041DF028DB2E}"/>
    <cellStyle name="Note 46 2" xfId="6757" xr:uid="{E0B8A156-5C25-4CF1-B160-5E10D66E9D4B}"/>
    <cellStyle name="Note 46 3" xfId="6758" xr:uid="{F500215B-5316-4F8A-9FDB-8B10CD2CB4DA}"/>
    <cellStyle name="Note 47" xfId="1652" xr:uid="{A79E969F-BA77-462A-B8A2-CCE546F500B5}"/>
    <cellStyle name="Note 47 2" xfId="6759" xr:uid="{9B3E3712-23FC-4C51-BEA6-69749D7CA51A}"/>
    <cellStyle name="Note 47 3" xfId="6760" xr:uid="{B2B18E0C-EC88-4994-8CFA-7B836DB30AA2}"/>
    <cellStyle name="Note 48" xfId="1653" xr:uid="{1DB8F241-44C2-465B-9D42-5E5E3E4B9BCA}"/>
    <cellStyle name="Note 48 2" xfId="6761" xr:uid="{961CA2A1-C150-4083-AA78-8EBA689B59D9}"/>
    <cellStyle name="Note 48 3" xfId="6762" xr:uid="{196326D5-540E-4294-83B6-249C1108F19B}"/>
    <cellStyle name="Note 49" xfId="1654" xr:uid="{7AB8F693-70C0-46A0-A1D1-C0C07D6A55E9}"/>
    <cellStyle name="Note 49 2" xfId="6763" xr:uid="{18E2DAB9-7948-46E7-9D62-2311FDE07AF9}"/>
    <cellStyle name="Note 49 3" xfId="6764" xr:uid="{098459D9-E195-4382-A4DC-465FA363454E}"/>
    <cellStyle name="Note 5" xfId="1655" xr:uid="{91608A5A-F4F8-4F5B-9ACF-A5BAA8C4F83B}"/>
    <cellStyle name="Note 5 2" xfId="1656" xr:uid="{24BBCA5A-AE17-4B0C-BAB8-625ECD6D5EB2}"/>
    <cellStyle name="Note 5 2 2" xfId="2433" xr:uid="{227DB916-DED8-49AD-8122-220C8B840665}"/>
    <cellStyle name="Note 5 2 2 2" xfId="6765" xr:uid="{3EA74316-1584-42DC-8D0C-CD8BC2CD58B1}"/>
    <cellStyle name="Note 5 2 2 2 2" xfId="6766" xr:uid="{E034B64F-2B63-482A-94ED-2212ED5E080A}"/>
    <cellStyle name="Note 5 2 2 3" xfId="6767" xr:uid="{68026D3E-74FA-4CCB-8320-48765A2B5E07}"/>
    <cellStyle name="Note 5 2 2 3 2" xfId="6768" xr:uid="{6D9A9F9D-5A3E-4D41-A4DB-14A6B9A1CED4}"/>
    <cellStyle name="Note 5 2 2 4" xfId="6769" xr:uid="{F550B9D1-B387-467B-BCAE-F30BAE7458E8}"/>
    <cellStyle name="Note 5 2 2 5" xfId="6770" xr:uid="{11FEA962-F917-4880-8452-88990A4EF76C}"/>
    <cellStyle name="Note 5 2 2 6" xfId="6771" xr:uid="{C98B9D1D-CFF6-4C63-B581-E837CFC07B46}"/>
    <cellStyle name="Note 5 2 3" xfId="2432" xr:uid="{7001E242-D89F-47F8-B569-E1D0ACFDB243}"/>
    <cellStyle name="Note 5 2 3 2" xfId="6772" xr:uid="{CCB427BA-0362-4EA5-8538-67AD25D869B2}"/>
    <cellStyle name="Note 5 2 3 3" xfId="6773" xr:uid="{5E2FF072-380C-4F3A-898B-BD14398F1764}"/>
    <cellStyle name="Note 5 2 3 4" xfId="6774" xr:uid="{B55D3C3E-3F55-429F-9DCC-E015375E66F7}"/>
    <cellStyle name="Note 5 2 3 5" xfId="6775" xr:uid="{EE0A47D7-2D30-4BDD-A3BF-F9E5E5036ABD}"/>
    <cellStyle name="Note 5 2 3 6" xfId="6776" xr:uid="{EE65771A-22D6-4E5F-9FC8-A67AD4C2F901}"/>
    <cellStyle name="Note 5 2 4" xfId="6777" xr:uid="{7E0A5EA7-DD74-4AFB-B822-E664DF3AB9FD}"/>
    <cellStyle name="Note 5 2 4 2" xfId="6778" xr:uid="{BBD07EA2-3D39-48E2-B12E-17C6661EC8FA}"/>
    <cellStyle name="Note 5 2 5" xfId="6779" xr:uid="{76AE3CBE-31E8-46C1-BCB3-3C16C70203D1}"/>
    <cellStyle name="Note 5 2 5 2" xfId="6780" xr:uid="{4933BA56-2CB9-4BDF-8175-705F1CD78AA4}"/>
    <cellStyle name="Note 5 2 6" xfId="6781" xr:uid="{CCBA3F1A-A9DD-4B08-8EE9-343532619C75}"/>
    <cellStyle name="Note 5 2 7" xfId="6782" xr:uid="{822C22CF-43D3-49D9-A17B-16C6A07A82DF}"/>
    <cellStyle name="Note 5 2 8" xfId="6783" xr:uid="{D0E770E8-A229-4377-8E65-0A712A5D7F30}"/>
    <cellStyle name="Note 5 3" xfId="2178" xr:uid="{75BE9FA8-333E-4E3F-9714-2C63C7199EC8}"/>
    <cellStyle name="Note 5 3 2" xfId="6784" xr:uid="{40B74017-9531-4EB4-9E35-F753B706214D}"/>
    <cellStyle name="Note 5 3 3" xfId="6785" xr:uid="{5AD35FDE-4739-46B3-9A4D-490337348577}"/>
    <cellStyle name="Note 5 3 4" xfId="6786" xr:uid="{6704FC5C-83C4-4A27-A176-BEABC6D75052}"/>
    <cellStyle name="Note 5 4" xfId="2566" xr:uid="{84AC191A-3558-4F1D-B463-9299F787BD14}"/>
    <cellStyle name="Note 5 4 2" xfId="6787" xr:uid="{E81E293B-1718-4461-9408-E09E98AC3E97}"/>
    <cellStyle name="Note 5 4 2 2" xfId="6788" xr:uid="{ED37EAB5-4A97-41FC-963D-C7BFD2E4C0F3}"/>
    <cellStyle name="Note 5 4 3" xfId="6789" xr:uid="{E1F7840E-B1F9-4B4E-8AD5-899B77DBE477}"/>
    <cellStyle name="Note 5 4 4" xfId="6790" xr:uid="{2EB99432-31D7-41F6-9D72-CE0CFDB28DFF}"/>
    <cellStyle name="Note 5 4 5" xfId="6791" xr:uid="{CE3FA76A-C070-454D-AC9C-E2B902313BC7}"/>
    <cellStyle name="Note 5 5" xfId="6792" xr:uid="{7BCE8FC3-167C-4D47-8350-025FF32E69F4}"/>
    <cellStyle name="Note 5 5 2" xfId="6793" xr:uid="{E7348BD5-B257-4EDA-9664-88CF9D61256D}"/>
    <cellStyle name="Note 5 6" xfId="6794" xr:uid="{13370210-9BEA-4E69-919F-FF1834DDA964}"/>
    <cellStyle name="Note 5 7" xfId="6795" xr:uid="{6BBE7B1C-62BB-4CD1-8E63-28BE71609077}"/>
    <cellStyle name="Note 5 8" xfId="6796" xr:uid="{5AB1FEB4-6562-4575-A54F-AC4F8E117E68}"/>
    <cellStyle name="Note 50" xfId="1657" xr:uid="{FD2189D2-1355-45FB-80DC-E709898E5FF0}"/>
    <cellStyle name="Note 50 2" xfId="6797" xr:uid="{1C264305-688B-4894-9A22-975285D04B1F}"/>
    <cellStyle name="Note 50 3" xfId="6798" xr:uid="{7A3C6DBB-89E2-4C94-A94D-7102C55173C3}"/>
    <cellStyle name="Note 51" xfId="1658" xr:uid="{2D29AD08-075C-474D-8C28-30754FE3087A}"/>
    <cellStyle name="Note 51 2" xfId="6799" xr:uid="{42E9D9BF-35C8-4145-B130-810EE8C373D2}"/>
    <cellStyle name="Note 51 3" xfId="6800" xr:uid="{1C6D5D2E-E967-4625-BCFF-827AB6E28D81}"/>
    <cellStyle name="Note 52" xfId="1659" xr:uid="{4D7A2AA7-A229-4FA0-B6A2-8EE7B5488CBF}"/>
    <cellStyle name="Note 52 2" xfId="6801" xr:uid="{A4F57E96-22BE-4A86-8BA7-37CD1E502644}"/>
    <cellStyle name="Note 52 3" xfId="6802" xr:uid="{21910CC7-E897-4A82-901C-48B2F97D5CE9}"/>
    <cellStyle name="Note 53" xfId="1660" xr:uid="{D80F555F-0C3F-412E-8BEE-B76F96373621}"/>
    <cellStyle name="Note 53 2" xfId="6803" xr:uid="{4295FE71-97D3-4991-A83F-E82892189AD7}"/>
    <cellStyle name="Note 53 3" xfId="6804" xr:uid="{4C1ADCDF-76C5-4F9D-9634-33C6F2F94018}"/>
    <cellStyle name="Note 54" xfId="1661" xr:uid="{6DF10E17-FCE1-4CAF-94C2-3CE1431715BE}"/>
    <cellStyle name="Note 54 2" xfId="6805" xr:uid="{568D1A95-3A0F-47F4-A4BD-2321225409F9}"/>
    <cellStyle name="Note 54 3" xfId="6806" xr:uid="{0D26CB8B-DD1F-48D8-8651-5BA63C4529C4}"/>
    <cellStyle name="Note 55" xfId="1662" xr:uid="{AD8F448E-D0DD-4459-BFB2-99979938DF7B}"/>
    <cellStyle name="Note 55 2" xfId="6807" xr:uid="{B613001F-842C-4604-8A65-1AEC0E3D81C1}"/>
    <cellStyle name="Note 55 3" xfId="6808" xr:uid="{7D1EF3FC-FA33-40D6-AB74-F3FD0F1A832A}"/>
    <cellStyle name="Note 56" xfId="1663" xr:uid="{77448855-59EB-45BD-849C-871FAEFC2251}"/>
    <cellStyle name="Note 56 2" xfId="6809" xr:uid="{19FC817A-41D2-4061-BACC-F2293643D698}"/>
    <cellStyle name="Note 56 3" xfId="6810" xr:uid="{E16DC948-59B4-4F3D-AB1E-8B6AFBC878EE}"/>
    <cellStyle name="Note 57" xfId="1664" xr:uid="{1453D5E1-EB93-4987-90C2-C2EEE2A87532}"/>
    <cellStyle name="Note 57 2" xfId="6811" xr:uid="{64EA38AB-805A-4368-B1A7-A5AA92A79408}"/>
    <cellStyle name="Note 57 3" xfId="6812" xr:uid="{28FEAB13-7D37-4718-941C-8383D7F6B9B8}"/>
    <cellStyle name="Note 58" xfId="1665" xr:uid="{35108B03-7EA5-4775-87C1-1B54313F7681}"/>
    <cellStyle name="Note 58 2" xfId="6813" xr:uid="{6257D0FC-8A7F-4B4A-B4DD-DDCAA6B4ED65}"/>
    <cellStyle name="Note 58 3" xfId="6814" xr:uid="{CFBB0BFF-D674-4F7F-A075-8704AE907D4B}"/>
    <cellStyle name="Note 59" xfId="1666" xr:uid="{BF7CBEFE-8B75-4B1C-9760-1238C9B4BF41}"/>
    <cellStyle name="Note 59 2" xfId="6815" xr:uid="{0BCDD52F-288A-47E7-A7C1-85DFE08E307E}"/>
    <cellStyle name="Note 59 3" xfId="6816" xr:uid="{32ADBF9D-0C56-4DBD-A596-9B93BE182086}"/>
    <cellStyle name="Note 6" xfId="1667" xr:uid="{39207A13-1264-4A6C-988C-1D92FECA9A70}"/>
    <cellStyle name="Note 6 2" xfId="1668" xr:uid="{0D2872B7-D2A7-4D6A-8349-25E1CCCCFF00}"/>
    <cellStyle name="Note 6 2 2" xfId="6817" xr:uid="{D0D9C85E-CA82-481E-8C07-526FDAFDFC40}"/>
    <cellStyle name="Note 6 2 2 2" xfId="6818" xr:uid="{55D5EF7C-51F6-4D02-899E-27366683C704}"/>
    <cellStyle name="Note 6 2 3" xfId="6819" xr:uid="{446B870A-FB43-4A48-8ECF-194A78C0312F}"/>
    <cellStyle name="Note 6 2 3 2" xfId="6820" xr:uid="{530D3BD6-BB46-4D23-A90A-7BF907059600}"/>
    <cellStyle name="Note 6 2 4" xfId="6821" xr:uid="{D435E11C-B3C0-417C-B249-55B8F76870B1}"/>
    <cellStyle name="Note 6 2 5" xfId="6822" xr:uid="{E0F1D2FD-4F4F-4152-9800-5179FF80AB98}"/>
    <cellStyle name="Note 6 2 6" xfId="6823" xr:uid="{659359C3-1AF5-4248-AD56-6D723482024A}"/>
    <cellStyle name="Note 6 3" xfId="6824" xr:uid="{D9B0BFB5-BB59-4171-A9BA-68EF4FF4BB08}"/>
    <cellStyle name="Note 6 3 2" xfId="6825" xr:uid="{DBA945E8-CB3C-41DA-B6B1-8D078DBEEA7A}"/>
    <cellStyle name="Note 6 4" xfId="6826" xr:uid="{87ED6132-FFE5-454C-8A17-1186304673E1}"/>
    <cellStyle name="Note 6 4 2" xfId="6827" xr:uid="{BACB266E-751B-4122-AB18-D97697CA9987}"/>
    <cellStyle name="Note 6 5" xfId="6828" xr:uid="{A9759C0D-CFD1-4188-A499-048C4BECD9BB}"/>
    <cellStyle name="Note 6 6" xfId="6829" xr:uid="{36A8027B-41FC-465D-BE2D-A8B130840DBC}"/>
    <cellStyle name="Note 6 7" xfId="6830" xr:uid="{38C84BEF-D052-48EE-B2F4-C47DD16C1AAA}"/>
    <cellStyle name="Note 60" xfId="1669" xr:uid="{A4AFC5BF-B1F4-4E90-B4E2-B39A92A48109}"/>
    <cellStyle name="Note 60 2" xfId="6831" xr:uid="{298F34C3-1E9B-4420-81A5-B4CD750B3EFC}"/>
    <cellStyle name="Note 60 3" xfId="6832" xr:uid="{455A9032-ACD7-4209-A9E1-9D49DD795AE4}"/>
    <cellStyle name="Note 61" xfId="1670" xr:uid="{61A26D18-5913-4280-81CA-55438C00A3C6}"/>
    <cellStyle name="Note 61 2" xfId="6833" xr:uid="{3FA38DB1-53BC-4D78-9707-353D4A1A1E89}"/>
    <cellStyle name="Note 61 3" xfId="6834" xr:uid="{7630B918-DBCB-4B6E-9559-7EC7444ED960}"/>
    <cellStyle name="Note 62" xfId="1671" xr:uid="{61FF6913-6977-4F3D-A885-57D825AABE22}"/>
    <cellStyle name="Note 62 2" xfId="6835" xr:uid="{2D402830-3882-44C6-8C51-A34477128674}"/>
    <cellStyle name="Note 62 3" xfId="6836" xr:uid="{8402D15E-0FDB-4DC9-A74B-E0A61C759476}"/>
    <cellStyle name="Note 63" xfId="1672" xr:uid="{76B52F37-9888-4ADD-97E9-D8A11C5F88BF}"/>
    <cellStyle name="Note 63 2" xfId="6837" xr:uid="{5B0655EB-E654-4E26-89E0-6F5907A3ED71}"/>
    <cellStyle name="Note 63 3" xfId="6838" xr:uid="{33E90BA3-7574-44B6-8C59-0A605BE69582}"/>
    <cellStyle name="Note 64" xfId="1673" xr:uid="{35366ED2-2453-4453-B4F9-7A44F8A0D25E}"/>
    <cellStyle name="Note 64 2" xfId="6839" xr:uid="{F8B1F947-0FB7-43AA-8C43-C9F9FBBF593E}"/>
    <cellStyle name="Note 64 3" xfId="6840" xr:uid="{ED197F87-E216-4829-A66D-8EB188DB6E17}"/>
    <cellStyle name="Note 65" xfId="1674" xr:uid="{1F59D269-0FF4-4079-8440-C3A5B9B5A1A9}"/>
    <cellStyle name="Note 65 2" xfId="6841" xr:uid="{ABCDBC27-8BD0-4E22-A40A-BEB7273572F5}"/>
    <cellStyle name="Note 65 3" xfId="6842" xr:uid="{6381DD5E-ACDC-49B4-9605-67591DF84C8C}"/>
    <cellStyle name="Note 66" xfId="1675" xr:uid="{A04464A6-AC26-49C3-B12C-8469ECC7DE96}"/>
    <cellStyle name="Note 66 2" xfId="6843" xr:uid="{B2FC8DBE-066C-4E0E-AF3D-B8045F6EDFDD}"/>
    <cellStyle name="Note 66 3" xfId="6844" xr:uid="{8D876A6C-EFAA-4030-BE79-DB6EF6A89BAA}"/>
    <cellStyle name="Note 67" xfId="1676" xr:uid="{8F46563D-133F-4C8E-8246-A286231A8F45}"/>
    <cellStyle name="Note 67 2" xfId="6845" xr:uid="{E8DC0954-17C2-4711-9709-2048D70B248C}"/>
    <cellStyle name="Note 67 3" xfId="6846" xr:uid="{B8B45DB9-59F1-4CB7-9880-88D5A82AFA25}"/>
    <cellStyle name="Note 68" xfId="1677" xr:uid="{FD4F8FFB-6FE3-4399-835D-913E6A084CF5}"/>
    <cellStyle name="Note 68 2" xfId="6847" xr:uid="{B989CDBD-E218-476D-A619-E479B7FAFDCC}"/>
    <cellStyle name="Note 68 3" xfId="6848" xr:uid="{924F771D-E631-4E2B-8E20-84470D11ED96}"/>
    <cellStyle name="Note 69" xfId="1678" xr:uid="{441197A5-EA87-40F0-B2B2-1096AB9DB75B}"/>
    <cellStyle name="Note 69 2" xfId="6849" xr:uid="{BC020F85-917A-469F-9DE3-C20DDF90D953}"/>
    <cellStyle name="Note 69 3" xfId="6850" xr:uid="{E4DA693D-D80A-4166-9BAF-FDE272481DF2}"/>
    <cellStyle name="Note 7" xfId="1679" xr:uid="{0E90898F-DFEF-4A5F-B558-BE8441F1729A}"/>
    <cellStyle name="Note 7 2" xfId="1680" xr:uid="{920B968D-0C20-41A9-ACCE-765003BD07EE}"/>
    <cellStyle name="Note 7 2 2" xfId="6851" xr:uid="{62A9027D-9D6E-401E-98AC-C0804DF42CB5}"/>
    <cellStyle name="Note 7 2 2 2" xfId="6852" xr:uid="{2418623F-FF63-4261-834D-BBE38BE6A80E}"/>
    <cellStyle name="Note 7 2 3" xfId="6853" xr:uid="{2C9DB49C-B7CC-4C3F-8566-33872E74608E}"/>
    <cellStyle name="Note 7 2 3 2" xfId="6854" xr:uid="{05526DC2-F098-4814-8F3B-E6CC56B7FE76}"/>
    <cellStyle name="Note 7 2 4" xfId="6855" xr:uid="{A9F5B53B-4342-4599-9C22-4AFEE865F868}"/>
    <cellStyle name="Note 7 2 5" xfId="6856" xr:uid="{3AB551B7-E262-4013-A0BE-B354E01DD68D}"/>
    <cellStyle name="Note 7 2 6" xfId="6857" xr:uid="{8BFD98C1-26DD-460E-98F1-59ED181C31DA}"/>
    <cellStyle name="Note 7 3" xfId="6858" xr:uid="{566EAC01-5145-4A72-9921-640971842C85}"/>
    <cellStyle name="Note 7 3 2" xfId="6859" xr:uid="{047A113C-D609-4BD9-9687-B1A8DBCF4C27}"/>
    <cellStyle name="Note 7 4" xfId="6860" xr:uid="{ECE84B0F-81C2-4C52-A7E1-8757F23F2E4A}"/>
    <cellStyle name="Note 7 4 2" xfId="6861" xr:uid="{C6C0C59B-8B7C-429D-9FC4-5B9D1FE8760D}"/>
    <cellStyle name="Note 7 5" xfId="6862" xr:uid="{AA624765-35AD-4F5B-AE8B-A6CBC71E754A}"/>
    <cellStyle name="Note 7 6" xfId="6863" xr:uid="{FD8956D5-EAA2-4439-BBC1-06B4EAB23318}"/>
    <cellStyle name="Note 7 7" xfId="6864" xr:uid="{1CCA5189-87D9-41C9-8246-E8CA159EDA2A}"/>
    <cellStyle name="Note 70" xfId="1681" xr:uid="{755E82EA-DCA2-43AD-A324-B35DF901C837}"/>
    <cellStyle name="Note 70 2" xfId="6865" xr:uid="{3D7D3AB0-EA2E-45E3-A7CA-5CB8F7879801}"/>
    <cellStyle name="Note 70 3" xfId="6866" xr:uid="{398C844B-85C1-4BB0-8754-C4BA90DDCDA1}"/>
    <cellStyle name="Note 71" xfId="1682" xr:uid="{3F77C886-A732-4192-A934-FCB3D138747B}"/>
    <cellStyle name="Note 71 2" xfId="6867" xr:uid="{DA361002-DE2D-4B1B-A42B-C69F8B0F367C}"/>
    <cellStyle name="Note 71 3" xfId="6868" xr:uid="{B0D3B188-D7FB-44AD-B954-A7BC04846977}"/>
    <cellStyle name="Note 8" xfId="1683" xr:uid="{37FB5B6E-6882-4A82-824B-5FFC55789763}"/>
    <cellStyle name="Note 8 2" xfId="1684" xr:uid="{5384DDA0-8614-4650-9180-476715AFE1C5}"/>
    <cellStyle name="Note 8 2 2" xfId="6869" xr:uid="{2CD62C0F-E599-4368-9A91-153D43F62A38}"/>
    <cellStyle name="Note 8 2 2 2" xfId="6870" xr:uid="{6556392D-76C2-4844-B585-5074D1C0B640}"/>
    <cellStyle name="Note 8 2 3" xfId="6871" xr:uid="{D21360B0-56F9-41C1-B5C0-1DEBCC0C4673}"/>
    <cellStyle name="Note 8 2 3 2" xfId="6872" xr:uid="{845509D5-CC4F-486A-81BF-499D7074D264}"/>
    <cellStyle name="Note 8 2 4" xfId="6873" xr:uid="{BB96AF50-1D92-46F5-9F7F-A86A92C324BF}"/>
    <cellStyle name="Note 8 2 5" xfId="6874" xr:uid="{BE39590C-EE8F-41C6-9994-77B77D2DAF21}"/>
    <cellStyle name="Note 8 2 6" xfId="6875" xr:uid="{0CBA78FE-3DAB-456F-BF43-A5DFD4832BA1}"/>
    <cellStyle name="Note 8 3" xfId="6876" xr:uid="{0D538879-3A4F-4747-939D-307ECA58EAB7}"/>
    <cellStyle name="Note 8 3 2" xfId="6877" xr:uid="{AD136EAE-4B5D-4593-A696-D6CDEC532410}"/>
    <cellStyle name="Note 8 4" xfId="6878" xr:uid="{ACB519B2-523C-4FB5-9FBA-8C272A3B6650}"/>
    <cellStyle name="Note 8 4 2" xfId="6879" xr:uid="{9EDBA72C-450E-402C-8239-0DF2F28785D8}"/>
    <cellStyle name="Note 8 5" xfId="6880" xr:uid="{010CE39A-F286-4D4F-8541-301613E93BD7}"/>
    <cellStyle name="Note 8 6" xfId="6881" xr:uid="{0AEF10AC-5338-4C32-BE78-DFADCA2964E0}"/>
    <cellStyle name="Note 8 7" xfId="6882" xr:uid="{2182BB00-2812-4DF2-A473-75CB2D12F370}"/>
    <cellStyle name="Note 9" xfId="1685" xr:uid="{93C09BD4-E12D-4E9E-BE7E-8D9E0315069B}"/>
    <cellStyle name="Note 9 2" xfId="1686" xr:uid="{7ED44389-9926-4C7E-8AA8-2E6DEDCA9005}"/>
    <cellStyle name="Note 9 2 2" xfId="6883" xr:uid="{5BA4A3A6-3827-469D-9748-5A7C8CCCCD4A}"/>
    <cellStyle name="Note 9 2 2 2" xfId="6884" xr:uid="{ED6A8E2D-7D2D-495E-A1B0-214E00B3C86B}"/>
    <cellStyle name="Note 9 2 3" xfId="6885" xr:uid="{F28D7CD6-1A3D-4D13-9BA5-0FEBDCEA3E41}"/>
    <cellStyle name="Note 9 2 3 2" xfId="6886" xr:uid="{BD532FB3-594C-4B96-865A-BFCE4B1837D3}"/>
    <cellStyle name="Note 9 2 4" xfId="6887" xr:uid="{2B9D21BD-48D8-4B59-8411-394D7B4A570D}"/>
    <cellStyle name="Note 9 2 5" xfId="6888" xr:uid="{F5EB26C5-F6F1-4F78-8C6F-6CEB8C1393B1}"/>
    <cellStyle name="Note 9 2 6" xfId="6889" xr:uid="{59515C9E-46BD-4B03-91DD-32F0E92A99EB}"/>
    <cellStyle name="Note 9 3" xfId="6890" xr:uid="{404142CB-6533-4714-AFFC-F1154777252D}"/>
    <cellStyle name="Note 9 3 2" xfId="6891" xr:uid="{335D8BA7-12A2-4E89-AD33-5DAB470BE7F9}"/>
    <cellStyle name="Note 9 4" xfId="6892" xr:uid="{215EB099-6428-4181-89E2-A07F2D3502F2}"/>
    <cellStyle name="Note 9 4 2" xfId="6893" xr:uid="{2E3C4A5F-04A0-420B-B32F-A5F719B70F41}"/>
    <cellStyle name="Note 9 5" xfId="6894" xr:uid="{3F89339C-B386-44C5-BA74-DD53EACF423D}"/>
    <cellStyle name="Note 9 6" xfId="6895" xr:uid="{8C60EEDC-34A0-442F-86DD-901F392D5CC9}"/>
    <cellStyle name="Note 9 7" xfId="6896" xr:uid="{581AC64A-F499-4C48-824E-9913DB26B1C7}"/>
    <cellStyle name="Number 1 dec, 9 pt (centred)" xfId="2181" xr:uid="{81D13C1E-ECC0-4433-A205-85B9EEE2BEB6}"/>
    <cellStyle name="Number 1 dec, 9 pt (centred) 2" xfId="6897" xr:uid="{E860D2C7-FE0B-4363-A6DF-F27C1D9C1035}"/>
    <cellStyle name="Number 1 dec, 9 pt (centred) 3" xfId="6898" xr:uid="{E37B00F9-E6AE-4677-AED3-56C13AD0F059}"/>
    <cellStyle name="O_#_0dp" xfId="2182" xr:uid="{993B48A7-154F-4366-9543-4D1FA91C545E}"/>
    <cellStyle name="O_#_0dp 2" xfId="6899" xr:uid="{96A08B90-A6E9-4806-B1CF-FB196D3D09A8}"/>
    <cellStyle name="O_#_0dp 3" xfId="6900" xr:uid="{80622EFB-A0F1-42ED-BF73-6C892B57D333}"/>
    <cellStyle name="O_#_0dp_Preliminary Results" xfId="2183" xr:uid="{14C83DD3-9516-4BA1-B626-FF8BE876D87D}"/>
    <cellStyle name="O_#_0dp_Preliminary Results 2" xfId="6901" xr:uid="{76C12FB1-56FD-49E3-B536-E8AA0BE20D29}"/>
    <cellStyle name="O_#_0dp_Preliminary Results 3" xfId="6902" xr:uid="{A2FEF0AA-6F5F-4231-8673-A86A3B8D551C}"/>
    <cellStyle name="O_#_0dp_Wiggins Island Model v3.0 081003" xfId="2184" xr:uid="{5B6F7CAA-11BD-4900-922B-89F108AF26D3}"/>
    <cellStyle name="O_#_0dp_Wiggins Island Model v3.0 081003 2" xfId="6903" xr:uid="{DBC27CB5-298F-47D1-8B67-DDA3789DEDA2}"/>
    <cellStyle name="O_#_0dp_Wiggins Island Model v3.0 081003 3" xfId="6904" xr:uid="{6974CBE2-F93F-4E47-9B7F-DDAF169F5631}"/>
    <cellStyle name="O_#_4dp" xfId="2185" xr:uid="{0BE01DFE-6E02-425B-A139-4DA5E08CBF16}"/>
    <cellStyle name="O_#_4dp 2" xfId="6905" xr:uid="{736F673E-725B-4983-88D6-3669DA6908A4}"/>
    <cellStyle name="O_#_4dp 3" xfId="6906" xr:uid="{00A7FCFE-4E0B-4BDE-8267-4B5236A76B5D}"/>
    <cellStyle name="O_#_4dp_Preliminary Results" xfId="2186" xr:uid="{AFCDC16A-CB9A-453A-9D77-BE5761932917}"/>
    <cellStyle name="O_#_4dp_Preliminary Results 2" xfId="6907" xr:uid="{1BA92537-8A94-466C-A8C8-AFDC53422A2E}"/>
    <cellStyle name="O_#_4dp_Preliminary Results 3" xfId="6908" xr:uid="{DACF4F28-312E-41EA-8758-CC072544163B}"/>
    <cellStyle name="O_#_4dp_Wiggins Island Model v3.0 081003" xfId="2187" xr:uid="{18316320-DC2D-4178-BF76-64DEEAEA74AE}"/>
    <cellStyle name="O_#_4dp_Wiggins Island Model v3.0 081003 2" xfId="6909" xr:uid="{835B6D8D-AB72-4550-95E8-1DB818F21076}"/>
    <cellStyle name="O_#_4dp_Wiggins Island Model v3.0 081003 3" xfId="6910" xr:uid="{7EA74428-3057-4AC6-95BA-6C25E8C11D3E}"/>
    <cellStyle name="O_%_2dp" xfId="2188" xr:uid="{D479306E-A84D-4756-8350-5BA7E85C8F4B}"/>
    <cellStyle name="O_%_2dp 2" xfId="6911" xr:uid="{60B3F70E-F3D3-45A6-95FB-EB8A456DE5DB}"/>
    <cellStyle name="O_%_2dp 3" xfId="6912" xr:uid="{6504561F-FB26-44FF-B9CC-75DDD74429F4}"/>
    <cellStyle name="O_%_2dp_Preliminary Results" xfId="2189" xr:uid="{4C07F3A5-8A0D-42F8-90A2-3524336AA575}"/>
    <cellStyle name="O_%_2dp_Preliminary Results 2" xfId="6913" xr:uid="{98C75EB9-8DA6-488A-A213-AC0C43C4B2A7}"/>
    <cellStyle name="O_%_2dp_Preliminary Results 3" xfId="6914" xr:uid="{275B87FA-03D1-4136-B10A-7EEFEAC981D2}"/>
    <cellStyle name="O_%_2dp_Wiggins Island Model v3.0 081003" xfId="2190" xr:uid="{5FA3730E-9DBE-46E5-911B-41F4B8A4C500}"/>
    <cellStyle name="O_%_2dp_Wiggins Island Model v3.0 081003 2" xfId="6915" xr:uid="{FDE77BF1-5EF7-4A5B-8294-27BE8875066F}"/>
    <cellStyle name="O_%_2dp_Wiggins Island Model v3.0 081003 3" xfId="6916" xr:uid="{DEE909C1-7CEC-424F-BB5D-FCD0363772E0}"/>
    <cellStyle name="O_Date" xfId="2191" xr:uid="{56573897-37C0-48F1-9F6D-0F8234926222}"/>
    <cellStyle name="O_Date 2" xfId="6917" xr:uid="{EFE03F6F-AA55-482D-B840-A82917A59BF9}"/>
    <cellStyle name="O_Date 3" xfId="6918" xr:uid="{A267E4EA-1F60-4ABA-9190-5C37D123E8E9}"/>
    <cellStyle name="O_Date_Preliminary Results" xfId="2192" xr:uid="{B306AA92-097F-4F66-A650-56B3D968FFE8}"/>
    <cellStyle name="O_Date_Preliminary Results 2" xfId="6919" xr:uid="{23191135-578B-45FF-A939-2311EEC17D79}"/>
    <cellStyle name="O_Date_Preliminary Results 3" xfId="6920" xr:uid="{0D64BE78-A559-4DAD-9068-4A1AD552E471}"/>
    <cellStyle name="O_Date_Wiggins Island Model v3.0 081003" xfId="2193" xr:uid="{647060EF-8F56-4B94-A220-615889FA70AB}"/>
    <cellStyle name="O_Date_Wiggins Island Model v3.0 081003 2" xfId="6921" xr:uid="{34003D1D-64CF-4527-B8BA-6DFA704D851E}"/>
    <cellStyle name="O_Date_Wiggins Island Model v3.0 081003 3" xfId="6922" xr:uid="{919B33F5-B9BF-481F-9DA1-2DD5482BA2B3}"/>
    <cellStyle name="O_Text" xfId="2194" xr:uid="{9AFC6366-F5F2-402A-8808-0796502142D5}"/>
    <cellStyle name="O_Text 2" xfId="6923" xr:uid="{55B8218B-4C03-43D3-9D2E-491696786AF4}"/>
    <cellStyle name="O_Text 3" xfId="6924" xr:uid="{B3C8AFE7-BC3D-4C27-BD88-FE4142AFFEB0}"/>
    <cellStyle name="O_Text_Preliminary Results" xfId="2195" xr:uid="{6AB94F47-5463-4ED1-88C4-B9F6A797AEE3}"/>
    <cellStyle name="O_Text_Preliminary Results 2" xfId="6925" xr:uid="{2E24906C-654C-4B4A-8402-EF2D0774027C}"/>
    <cellStyle name="O_Text_Preliminary Results 3" xfId="6926" xr:uid="{9EA4324A-D238-4A33-9AF9-82B40244C011}"/>
    <cellStyle name="O_Text_WICT Operating Cost 20080820" xfId="2196" xr:uid="{4B410280-3CE0-4026-8471-CD56AB13A196}"/>
    <cellStyle name="O_Text_WICT Operating Cost 20080820 2" xfId="6927" xr:uid="{33F3BF84-93A3-437E-B437-07FB7AD1343E}"/>
    <cellStyle name="O_Text_WICT Operating Cost 20080820 3" xfId="6928" xr:uid="{7F7ECD45-C86B-47BF-9DA8-6A63F096EFB9}"/>
    <cellStyle name="O_Text_Wiggins Island Model v3.0 081003" xfId="2197" xr:uid="{CB6DF51A-7EA9-4C14-BC1F-D0F47C6F6936}"/>
    <cellStyle name="O_Text_Wiggins Island Model v3.0 081003 2" xfId="6929" xr:uid="{A7976CF1-2938-4CBE-9D5D-E37BADD20CE9}"/>
    <cellStyle name="O_Text_Wiggins Island Model v3.0 081003 3" xfId="6930" xr:uid="{8DB82E3E-711B-431A-A1A0-CEC8B910715E}"/>
    <cellStyle name="Output 10" xfId="1687" xr:uid="{07B9DFDC-3B58-4F68-B815-EF3051672B4D}"/>
    <cellStyle name="Output 10 2" xfId="6931" xr:uid="{C1D70CF6-7C17-41F6-A8A1-A797CFD861CB}"/>
    <cellStyle name="Output 10 3" xfId="6932" xr:uid="{DD8B8A12-A3F3-450C-AB43-8164F21ABF3C}"/>
    <cellStyle name="Output 11" xfId="1688" xr:uid="{8BF88D5F-AAF3-425E-9F5E-01F4D9CEA481}"/>
    <cellStyle name="Output 11 2" xfId="6933" xr:uid="{20612A46-82BA-4CB1-8E4D-F6675D731667}"/>
    <cellStyle name="Output 11 3" xfId="6934" xr:uid="{8DEB6CAF-ACB6-4920-845B-55D617FB85BE}"/>
    <cellStyle name="Output 12" xfId="1689" xr:uid="{264D422F-4D19-49B5-BEB7-5C57C95B566F}"/>
    <cellStyle name="Output 12 2" xfId="6935" xr:uid="{30EB9617-A9A4-4E40-81EB-509B6CFE37FB}"/>
    <cellStyle name="Output 12 3" xfId="6936" xr:uid="{251DF7C1-A6D4-49E9-A9BD-89095B298E5A}"/>
    <cellStyle name="Output 13" xfId="1690" xr:uid="{3B0BBEEB-F09E-4866-8615-F60D853F4E59}"/>
    <cellStyle name="Output 13 2" xfId="6937" xr:uid="{5C5175CA-A343-4AFE-9C3A-0D5C884EE0B9}"/>
    <cellStyle name="Output 13 3" xfId="6938" xr:uid="{B98BF673-6339-4617-8C0B-B4446A4C4C3C}"/>
    <cellStyle name="Output 14" xfId="1691" xr:uid="{EB6A1BF8-1BED-4EAB-B211-7939F0694538}"/>
    <cellStyle name="Output 14 2" xfId="6939" xr:uid="{B570DC85-C28E-4F71-B5D0-09B424B7680C}"/>
    <cellStyle name="Output 14 3" xfId="6940" xr:uid="{DA6B2002-B723-4D05-A19F-E1E5C6D933CF}"/>
    <cellStyle name="Output 15" xfId="1692" xr:uid="{675458B7-0FD2-4CF9-BE57-578512D6701D}"/>
    <cellStyle name="Output 15 2" xfId="6941" xr:uid="{4D1AE866-2C58-4FDB-8E0B-EDB3D054CA65}"/>
    <cellStyle name="Output 15 3" xfId="6942" xr:uid="{8F9D1F1E-C608-4874-BB02-0536C209C0EE}"/>
    <cellStyle name="Output 16" xfId="1693" xr:uid="{EDC8389D-7687-4179-9FC9-F8A605548401}"/>
    <cellStyle name="Output 16 2" xfId="6943" xr:uid="{30E640BB-2239-4EF3-9232-51737C1BE7CB}"/>
    <cellStyle name="Output 16 3" xfId="6944" xr:uid="{6E637749-8C95-4FB2-AF40-120F5452D1AB}"/>
    <cellStyle name="Output 17" xfId="1694" xr:uid="{EB99EB8F-0069-4A0A-AB78-282812CA1E82}"/>
    <cellStyle name="Output 17 2" xfId="6945" xr:uid="{99ADD500-1A4D-42AA-8AF8-88DE1695C471}"/>
    <cellStyle name="Output 17 3" xfId="6946" xr:uid="{84287B4D-581C-44BE-97CB-9882508BD134}"/>
    <cellStyle name="Output 18" xfId="1695" xr:uid="{2A11A572-7961-4080-85AC-55600CC8C258}"/>
    <cellStyle name="Output 18 2" xfId="6947" xr:uid="{FDCA7B20-B40A-4B34-9F3F-159BD008695B}"/>
    <cellStyle name="Output 18 3" xfId="6948" xr:uid="{1AA7A282-EB9F-4B3F-A997-153E16EA118E}"/>
    <cellStyle name="Output 19" xfId="1696" xr:uid="{0559E237-5CB9-450F-BE69-B7108196BD2A}"/>
    <cellStyle name="Output 19 2" xfId="6949" xr:uid="{DA2E84D7-48E9-438C-B07C-6B435E8F7991}"/>
    <cellStyle name="Output 19 3" xfId="6950" xr:uid="{68F3B074-0317-4A97-A70E-90FFBB6D154B}"/>
    <cellStyle name="Output 2" xfId="1697" xr:uid="{D327333E-50AA-4A11-9279-79739B5A2304}"/>
    <cellStyle name="Output 2 2" xfId="6951" xr:uid="{154580D1-42E9-4942-A7AD-16CAA8A524F8}"/>
    <cellStyle name="Output 2 3" xfId="6952" xr:uid="{DF69F49A-B7EB-4331-8E88-AF2E57BA7534}"/>
    <cellStyle name="Output 20" xfId="1698" xr:uid="{724C732F-FAE2-4C78-91C5-91AC6F1F5C49}"/>
    <cellStyle name="Output 20 2" xfId="6953" xr:uid="{3D0C8ABF-261B-4EAC-A491-7D4415D00B62}"/>
    <cellStyle name="Output 20 3" xfId="6954" xr:uid="{3196F352-E34F-4A3C-8420-BD44A5983019}"/>
    <cellStyle name="Output 21" xfId="1699" xr:uid="{CE84C0C1-0023-4C47-A07D-F533C7B60A67}"/>
    <cellStyle name="Output 21 2" xfId="6955" xr:uid="{E820E382-67BC-4B69-9DEF-306BA16921C1}"/>
    <cellStyle name="Output 21 3" xfId="6956" xr:uid="{AAF928ED-6BB9-440D-8157-97452EE0468F}"/>
    <cellStyle name="Output 22" xfId="1700" xr:uid="{7131A7C6-89C8-43E7-A735-709F65158B96}"/>
    <cellStyle name="Output 22 2" xfId="6957" xr:uid="{AFE2D287-99A2-4C9B-9E7B-6A4DF69C2F11}"/>
    <cellStyle name="Output 22 3" xfId="6958" xr:uid="{504C0C12-B255-4A7F-ABFD-ED08D2C56921}"/>
    <cellStyle name="Output 23" xfId="1701" xr:uid="{2A146ECD-4D87-409E-A99B-C7F959053657}"/>
    <cellStyle name="Output 23 2" xfId="6959" xr:uid="{9805393F-D765-42A9-9FE0-3E2D441454FC}"/>
    <cellStyle name="Output 23 3" xfId="6960" xr:uid="{C6E8540B-39AD-4301-97DA-CD73C5C0D0E6}"/>
    <cellStyle name="Output 24" xfId="1702" xr:uid="{9FC0C0E9-AE75-439E-BFC6-F1B687477DE7}"/>
    <cellStyle name="Output 24 2" xfId="6961" xr:uid="{2BA4E3F5-FBF4-42E1-A833-55729FBA9160}"/>
    <cellStyle name="Output 24 3" xfId="6962" xr:uid="{C6D7F786-F094-4B9E-8F0B-9AC86AB58B50}"/>
    <cellStyle name="Output 25" xfId="1703" xr:uid="{CED851F8-3E82-4181-B10A-83F3D3A9082C}"/>
    <cellStyle name="Output 25 2" xfId="6963" xr:uid="{6847D307-5E67-41CF-948B-0CEB92451431}"/>
    <cellStyle name="Output 25 3" xfId="6964" xr:uid="{EBB94F6E-20B5-4C31-ADDE-02FAF1066197}"/>
    <cellStyle name="Output 26" xfId="1704" xr:uid="{FB552203-33B2-4EE1-806E-267D13638B83}"/>
    <cellStyle name="Output 26 2" xfId="6965" xr:uid="{5FF9574E-5189-4020-9B3F-586810922C48}"/>
    <cellStyle name="Output 26 3" xfId="6966" xr:uid="{51D373B3-DB30-4BA5-80C9-78C7CE1F193D}"/>
    <cellStyle name="Output 27" xfId="1705" xr:uid="{48B73F03-F146-4A2B-9295-1C5741F57C9A}"/>
    <cellStyle name="Output 27 2" xfId="6967" xr:uid="{70004995-860D-432D-83ED-4FFE4A384E42}"/>
    <cellStyle name="Output 27 3" xfId="6968" xr:uid="{59224D22-D658-4E47-B8D4-646811DE8841}"/>
    <cellStyle name="Output 28" xfId="1706" xr:uid="{27FDDAE4-1280-4520-A864-E495EC5FEF24}"/>
    <cellStyle name="Output 28 2" xfId="6969" xr:uid="{6EEAAB21-2EE0-4444-9B1B-3E3DA5F457C5}"/>
    <cellStyle name="Output 28 3" xfId="6970" xr:uid="{08E9B090-7293-4B20-9DB3-169BA240BDE1}"/>
    <cellStyle name="Output 29" xfId="1707" xr:uid="{C0DF1F77-E34B-476D-8230-11A3B94FD100}"/>
    <cellStyle name="Output 29 2" xfId="6971" xr:uid="{C3E8223E-B73B-436B-ADEF-B51AC207CA63}"/>
    <cellStyle name="Output 29 3" xfId="6972" xr:uid="{D6736465-79A2-47B8-BACA-9F57A3FCFEC5}"/>
    <cellStyle name="Output 3" xfId="1708" xr:uid="{F5824F79-4DF4-4234-AC4F-A88365020C63}"/>
    <cellStyle name="Output 3 2" xfId="6973" xr:uid="{34C0FEA3-C2FF-4CA9-912E-7F137592631B}"/>
    <cellStyle name="Output 3 3" xfId="6974" xr:uid="{C50FAE07-8C7C-4D6C-9034-F69D36B79A76}"/>
    <cellStyle name="Output 30" xfId="1709" xr:uid="{2755AAC6-CCC5-4F87-86CF-3864FD2188EE}"/>
    <cellStyle name="Output 30 2" xfId="6975" xr:uid="{6C449554-D523-44E4-B092-18E4FB020F4E}"/>
    <cellStyle name="Output 30 3" xfId="6976" xr:uid="{20EB074F-6F74-45F0-BBD2-C36237A4C7C6}"/>
    <cellStyle name="Output 31" xfId="1710" xr:uid="{06D34D85-3F53-403E-85A0-11630B607436}"/>
    <cellStyle name="Output 31 2" xfId="6977" xr:uid="{2E3046A9-36B6-4D03-A343-81CF5086BA79}"/>
    <cellStyle name="Output 31 3" xfId="6978" xr:uid="{FBB71ED5-272B-424F-9EB1-5DCBDF8AA57D}"/>
    <cellStyle name="Output 32" xfId="1711" xr:uid="{47D6C08D-A0CF-4458-9F72-82CE586A32C2}"/>
    <cellStyle name="Output 32 2" xfId="6979" xr:uid="{8B687659-B53C-4F54-A395-9B5034D63D62}"/>
    <cellStyle name="Output 32 3" xfId="6980" xr:uid="{35B6369A-CA9D-4225-8A4F-F40D20AEEDE1}"/>
    <cellStyle name="Output 33" xfId="1712" xr:uid="{41766A88-D474-4B15-9F56-4D8ABBEB2FAE}"/>
    <cellStyle name="Output 33 2" xfId="6981" xr:uid="{443309FD-6C9A-450A-BFBD-02015C5A6CFB}"/>
    <cellStyle name="Output 33 3" xfId="6982" xr:uid="{7B279373-767A-4CC2-BABD-66BD08ACC578}"/>
    <cellStyle name="Output 34" xfId="1713" xr:uid="{B205E710-A821-4803-9004-C8F00C18519C}"/>
    <cellStyle name="Output 34 2" xfId="6983" xr:uid="{1AADDEFE-7AA1-4CF5-B9C7-D3CEE4A0D4D5}"/>
    <cellStyle name="Output 34 3" xfId="6984" xr:uid="{7606DD5E-FC3F-4478-80BE-7BB852E902F8}"/>
    <cellStyle name="Output 35" xfId="1714" xr:uid="{FF9A0350-C7E7-4975-89F1-6AF35BB8832F}"/>
    <cellStyle name="Output 35 2" xfId="6985" xr:uid="{205A238E-011D-47B0-AC83-AC4D6C4A2FCA}"/>
    <cellStyle name="Output 35 3" xfId="6986" xr:uid="{80973373-72F8-409D-9A4A-2567F8B13DCE}"/>
    <cellStyle name="Output 36" xfId="1715" xr:uid="{E99FD151-B7DE-4003-8C21-6FE695239B15}"/>
    <cellStyle name="Output 36 2" xfId="6987" xr:uid="{4C5F1F86-0947-4A39-A7A1-8FBC88B9DEFF}"/>
    <cellStyle name="Output 36 3" xfId="6988" xr:uid="{40F22817-880C-4AC7-A7F0-AD46F55D47A2}"/>
    <cellStyle name="Output 37" xfId="1716" xr:uid="{36546878-36FF-486B-BE59-ABC5D2A327C7}"/>
    <cellStyle name="Output 37 2" xfId="6989" xr:uid="{121726BB-F3F6-4499-A8B3-0B075AC616DE}"/>
    <cellStyle name="Output 37 3" xfId="6990" xr:uid="{6CA9DB5A-60C6-47F3-AA49-31F0A37B2D6F}"/>
    <cellStyle name="Output 4" xfId="1717" xr:uid="{872C0B85-99C4-4555-A265-B83EC39B0965}"/>
    <cellStyle name="Output 4 2" xfId="6991" xr:uid="{E2E03E7C-DC00-4AB1-9A2B-7F0C0EDEE4B4}"/>
    <cellStyle name="Output 4 3" xfId="6992" xr:uid="{9E92F68B-1F63-4558-9FC0-8D22227C5737}"/>
    <cellStyle name="Output 5" xfId="1718" xr:uid="{73584266-F5B6-4553-AE65-547C5020E6A5}"/>
    <cellStyle name="Output 5 2" xfId="6993" xr:uid="{DCCF740E-692B-40C0-ADDF-06B78A9614A1}"/>
    <cellStyle name="Output 5 3" xfId="6994" xr:uid="{E043F98B-454E-427D-A07A-7843DE111C78}"/>
    <cellStyle name="Output 6" xfId="1719" xr:uid="{2838D55A-928B-4B1D-99DD-040F6B0BD79F}"/>
    <cellStyle name="Output 6 2" xfId="6995" xr:uid="{93D6D3F3-D975-4BB9-B102-53F636CE0AA6}"/>
    <cellStyle name="Output 6 3" xfId="6996" xr:uid="{3EC44D71-7DA2-40E5-A551-CA67641B5C25}"/>
    <cellStyle name="Output 7" xfId="1720" xr:uid="{51C76C4A-F4DC-4863-853A-662ED60DA156}"/>
    <cellStyle name="Output 7 2" xfId="6997" xr:uid="{B6860FFE-3FC2-4C46-BC09-8AE55F42F1EB}"/>
    <cellStyle name="Output 7 3" xfId="6998" xr:uid="{DC074361-DB0E-4B2C-9D0F-D92A3CA0D6E1}"/>
    <cellStyle name="Output 8" xfId="1721" xr:uid="{AD12F9C6-97BD-491D-8FFC-8EB8BDB8B1B0}"/>
    <cellStyle name="Output 8 2" xfId="6999" xr:uid="{530C66BD-C91D-4A85-A04F-01105946C1D8}"/>
    <cellStyle name="Output 8 3" xfId="7000" xr:uid="{E00FF18D-BF01-450E-A2A5-EF93AE93C3A4}"/>
    <cellStyle name="Output 9" xfId="1722" xr:uid="{880EB752-AF93-444F-8720-53648A363C62}"/>
    <cellStyle name="Output 9 2" xfId="7001" xr:uid="{D654D092-A000-4BE2-A4C4-D5C9923994C5}"/>
    <cellStyle name="Output 9 3" xfId="7002" xr:uid="{4FF56104-6A6A-4107-9D07-C6D7519F1503}"/>
    <cellStyle name="P/N" xfId="2198" xr:uid="{C934601B-6EBA-48FE-85A3-2BC24D123C9B}"/>
    <cellStyle name="P/N 2" xfId="7003" xr:uid="{18E3CB15-BC60-4B07-AFCD-F7993BDF2E90}"/>
    <cellStyle name="P/N 3" xfId="7004" xr:uid="{77521D00-681D-49DC-AA98-CDBE8C066CA9}"/>
    <cellStyle name="Percent" xfId="4" builtinId="5"/>
    <cellStyle name="Percent [0]" xfId="2199" xr:uid="{05DFE6F5-326F-4723-AEF1-5F9996BBBD12}"/>
    <cellStyle name="Percent [0] 10" xfId="2200" xr:uid="{BC0559B5-E857-4F15-B8EE-D9FBF02373D2}"/>
    <cellStyle name="Percent [0] 10 2" xfId="7005" xr:uid="{35B17076-B870-4345-8622-96ED976F3324}"/>
    <cellStyle name="Percent [0] 10 3" xfId="7006" xr:uid="{540B86DB-7BE1-46BD-A927-B37D1AABB9B1}"/>
    <cellStyle name="Percent [0] 11" xfId="2201" xr:uid="{2E2B99BF-AC3E-4B84-9B73-5CDD9E40BABC}"/>
    <cellStyle name="Percent [0] 11 2" xfId="7007" xr:uid="{D0AFFC41-75C3-4752-B480-2EBAD8C3E90F}"/>
    <cellStyle name="Percent [0] 11 3" xfId="7008" xr:uid="{967BE5A4-01A3-4157-8670-2E8CA1DF6ED3}"/>
    <cellStyle name="Percent [0] 12" xfId="7009" xr:uid="{F408E298-547B-49B8-B173-1442CCCC5565}"/>
    <cellStyle name="Percent [0] 13" xfId="7010" xr:uid="{EFF7EBCD-D690-4019-8694-8B41A39FC930}"/>
    <cellStyle name="Percent [0] 2" xfId="2202" xr:uid="{3F7BEE56-491C-4417-A2DA-2FC1B92C2956}"/>
    <cellStyle name="Percent [0] 2 2" xfId="2518" xr:uid="{61E0D070-DC1E-4249-BE52-137FE2E561F9}"/>
    <cellStyle name="Percent [0] 2 2 2" xfId="7011" xr:uid="{5DBFA52E-61CD-480F-8E99-2BC94BDB9E25}"/>
    <cellStyle name="Percent [0] 2 2 3" xfId="7012" xr:uid="{0D7DE001-2268-451A-9505-85551EDEDDD5}"/>
    <cellStyle name="Percent [0] 2 3" xfId="7013" xr:uid="{AAE46AED-EE36-4BE7-96BA-6587179AB68E}"/>
    <cellStyle name="Percent [0] 2 4" xfId="7014" xr:uid="{396EB809-764B-4251-A94C-60BD249C4E3C}"/>
    <cellStyle name="Percent [0] 3" xfId="2203" xr:uid="{71F9482A-37C1-4EA6-899D-4C03F63185B8}"/>
    <cellStyle name="Percent [0] 3 2" xfId="2519" xr:uid="{15E3A99D-D834-4752-8EAB-73CC40AE1B5F}"/>
    <cellStyle name="Percent [0] 3 2 2" xfId="7015" xr:uid="{2A9544F2-0DFF-4479-BA4B-A79397A3938B}"/>
    <cellStyle name="Percent [0] 3 2 3" xfId="7016" xr:uid="{D712AC14-5FB5-41D2-950C-02388032AF56}"/>
    <cellStyle name="Percent [0] 3 3" xfId="7017" xr:uid="{4BD49C44-07BD-4DBB-991F-4AE246CA4378}"/>
    <cellStyle name="Percent [0] 3 4" xfId="7018" xr:uid="{2838912C-F9AE-454D-9D76-4BD22F6C81B7}"/>
    <cellStyle name="Percent [0] 4" xfId="2204" xr:uid="{A76230B3-5D5A-4AEF-8383-5B2186902F3F}"/>
    <cellStyle name="Percent [0] 4 2" xfId="2520" xr:uid="{2075E6A3-CC2B-446A-9CA7-9D84BD463B66}"/>
    <cellStyle name="Percent [0] 4 2 2" xfId="7019" xr:uid="{516134E0-2E26-4028-8F83-5EDACC1F2623}"/>
    <cellStyle name="Percent [0] 4 2 3" xfId="7020" xr:uid="{A60CA0FD-C504-478C-825E-774C0A440188}"/>
    <cellStyle name="Percent [0] 4 3" xfId="7021" xr:uid="{E9E21E85-4F9A-4F6D-86AE-1C93501F97B1}"/>
    <cellStyle name="Percent [0] 4 4" xfId="7022" xr:uid="{FECBDFDD-FB69-4A8C-8526-649184F2EDF6}"/>
    <cellStyle name="Percent [0] 5" xfId="2205" xr:uid="{17AF80BF-F3C9-44D6-8CDC-A8D87C6D44C0}"/>
    <cellStyle name="Percent [0] 5 2" xfId="2521" xr:uid="{C0EE1ACC-B370-46AD-9770-9EC5A8C10436}"/>
    <cellStyle name="Percent [0] 5 2 2" xfId="7023" xr:uid="{67AA0242-3157-4EC0-BABF-3707F8C05CE8}"/>
    <cellStyle name="Percent [0] 5 2 3" xfId="7024" xr:uid="{2C4A374E-F44A-40AE-A12B-774C8DB82EE0}"/>
    <cellStyle name="Percent [0] 5 3" xfId="7025" xr:uid="{A5E6B51F-D6C6-4293-A610-91C515331FE7}"/>
    <cellStyle name="Percent [0] 5 4" xfId="7026" xr:uid="{A6EE8E7C-E33B-41B4-84BD-6457D5A4B414}"/>
    <cellStyle name="Percent [0] 6" xfId="2206" xr:uid="{340E9F64-BFB8-492F-888E-B20D2C119272}"/>
    <cellStyle name="Percent [0] 6 2" xfId="7027" xr:uid="{A9CCEB47-D7C6-49F0-89B7-17A96E3775B0}"/>
    <cellStyle name="Percent [0] 6 3" xfId="7028" xr:uid="{BACE0893-205A-46FA-BA6C-E6C1A782925B}"/>
    <cellStyle name="Percent [0] 7" xfId="2207" xr:uid="{0544C3BC-C401-434F-89C2-DC9E28B71E91}"/>
    <cellStyle name="Percent [0] 7 2" xfId="7029" xr:uid="{BEE34D87-F440-4F60-880E-9E59B1EEC79B}"/>
    <cellStyle name="Percent [0] 7 3" xfId="7030" xr:uid="{69B1C6A7-EA4B-4D97-BFDD-D136D3A160C0}"/>
    <cellStyle name="Percent [0] 8" xfId="2208" xr:uid="{3F750930-CAC0-4125-957C-4EC107038862}"/>
    <cellStyle name="Percent [0] 8 2" xfId="7031" xr:uid="{A8757F15-C1AF-4D02-A1BF-5402D5D2D6D1}"/>
    <cellStyle name="Percent [0] 8 3" xfId="7032" xr:uid="{0D9FAFC9-2B0F-4753-AAB4-B22353E7EEDA}"/>
    <cellStyle name="Percent [0] 9" xfId="2209" xr:uid="{4D30D321-80B6-4AD3-BD07-49E2AD005393}"/>
    <cellStyle name="Percent [0] 9 2" xfId="7033" xr:uid="{CE31D503-DE37-465A-AFF1-69DE84BC4F1F}"/>
    <cellStyle name="Percent [0] 9 3" xfId="7034" xr:uid="{7B242D5E-26C6-45F4-93D2-247B7F3085F3}"/>
    <cellStyle name="Percent [00]" xfId="2210" xr:uid="{79882BED-BD17-4247-83C4-F7E77D85D7A8}"/>
    <cellStyle name="Percent [00] 2" xfId="2211" xr:uid="{2EAE2D73-680F-484A-9238-C3101A74ED87}"/>
    <cellStyle name="Percent [00] 2 2" xfId="7035" xr:uid="{A8D19E88-4311-4C05-B265-071510E82DA3}"/>
    <cellStyle name="Percent [00] 2 3" xfId="7036" xr:uid="{C92B3CF7-D256-4523-BE3B-5B5D1E6AD02E}"/>
    <cellStyle name="Percent [00] 3" xfId="2212" xr:uid="{C90C0BF7-FC8F-459B-B295-8EF5FAB3DBFC}"/>
    <cellStyle name="Percent [00] 3 2" xfId="7037" xr:uid="{429DCACE-5EAF-4F33-B409-E5FE6A309799}"/>
    <cellStyle name="Percent [00] 3 3" xfId="7038" xr:uid="{2DD97672-4516-4252-8EFA-846215364488}"/>
    <cellStyle name="Percent [00] 4" xfId="2213" xr:uid="{D24C4F71-E397-4E13-824D-B3976655DF22}"/>
    <cellStyle name="Percent [00] 4 2" xfId="7039" xr:uid="{802EF1A2-3305-46FC-B523-A8155797551B}"/>
    <cellStyle name="Percent [00] 4 3" xfId="7040" xr:uid="{38461074-4A1D-4277-99A0-0BAC8BD9D4DD}"/>
    <cellStyle name="Percent [00] 5" xfId="2214" xr:uid="{28478E3D-D20B-4026-98AB-497C7C1725A2}"/>
    <cellStyle name="Percent [00] 5 2" xfId="7041" xr:uid="{930FD670-AE8A-47BB-AF77-58A8FE05B363}"/>
    <cellStyle name="Percent [00] 5 3" xfId="7042" xr:uid="{890422F0-DD3E-481B-93F7-F3B147255DF1}"/>
    <cellStyle name="Percent [00] 6" xfId="2522" xr:uid="{CE2AEBD2-AC7B-43D8-938D-E29A29FF712A}"/>
    <cellStyle name="Percent [00] 6 2" xfId="7043" xr:uid="{ADF3C734-C099-4CA2-B039-637A79556752}"/>
    <cellStyle name="Percent [00] 6 3" xfId="7044" xr:uid="{11F35EA9-1CDD-418E-9D78-71E552A72873}"/>
    <cellStyle name="Percent [00] 7" xfId="7045" xr:uid="{51B98A2C-B014-4382-87EA-58FA3069E0DB}"/>
    <cellStyle name="Percent [00] 8" xfId="7046" xr:uid="{4A0159CE-205E-4D3C-92C8-0D946C22DC59}"/>
    <cellStyle name="Percent [2]" xfId="2215" xr:uid="{227B9357-8AC9-4DD0-8E5D-F357E6FE1AB7}"/>
    <cellStyle name="Percent [2] 2" xfId="2523" xr:uid="{12DF1682-8C36-4666-88DF-4158D062D832}"/>
    <cellStyle name="Percent [2] 2 2" xfId="7047" xr:uid="{1108C346-2F9A-49F5-BE4C-21C0545C1A22}"/>
    <cellStyle name="Percent [2] 2 3" xfId="7048" xr:uid="{8DA1699F-5890-4AE5-B9B2-1FB5B0A3CC13}"/>
    <cellStyle name="Percent [2] 3" xfId="7049" xr:uid="{A4355385-F673-4F4B-8F41-3DC5A0910AA8}"/>
    <cellStyle name="Percent [2] 4" xfId="7050" xr:uid="{5C053943-88DF-49B7-BE4A-85B3FAC4A35E}"/>
    <cellStyle name="Percent 2" xfId="8" xr:uid="{F1EDD418-5293-4DB6-8D78-5450893E0A4A}"/>
    <cellStyle name="Percent 2 2" xfId="2524" xr:uid="{8E9A8E09-D6D1-4E87-A6EA-B4F32AA2FD6A}"/>
    <cellStyle name="Percent 2 2 2" xfId="7051" xr:uid="{F8D3CD21-9FEA-4A85-85C8-14624725324C}"/>
    <cellStyle name="Percent 2 2 3" xfId="7052" xr:uid="{C9F67E14-BD3C-4E5E-8402-20D837FD066B}"/>
    <cellStyle name="Percent 2 3" xfId="7053" xr:uid="{6AB59FCC-470C-4B5F-9593-CE5889ED3D26}"/>
    <cellStyle name="Percent 2 4" xfId="7054" xr:uid="{A25E8EAF-9CE7-4DE7-8CB5-A627EF3F714B}"/>
    <cellStyle name="Percent 3" xfId="2434" xr:uid="{E5DF2329-FA2D-47F6-9067-5920561A7A31}"/>
    <cellStyle name="Percent 3 2" xfId="7055" xr:uid="{2D3BBEFF-3A00-4D9B-AF73-D30F1B530A47}"/>
    <cellStyle name="Percent 3 3" xfId="7056" xr:uid="{892D5767-6F69-4A25-87B5-92065283BFB4}"/>
    <cellStyle name="Pnumber" xfId="2216" xr:uid="{DDB51DF1-F334-4AFD-849F-6D712CA47311}"/>
    <cellStyle name="Pnumber 2" xfId="7057" xr:uid="{880EB05E-0999-40AA-9A6A-0168468CC08C}"/>
    <cellStyle name="Pnumber 3" xfId="7058" xr:uid="{A0A46E35-8B2F-479A-BF9C-FC98BF40BC02}"/>
    <cellStyle name="Popis" xfId="2217" xr:uid="{AD8D84BB-AEFE-444B-9091-6C9836DBB2F0}"/>
    <cellStyle name="Popis 2" xfId="7059" xr:uid="{2650F2BF-A3EF-46C5-A9BC-263A34EC235A}"/>
    <cellStyle name="Popis 3" xfId="7060" xr:uid="{AC825417-C085-4E97-B271-77CA95D16627}"/>
    <cellStyle name="Poznámka" xfId="2218" xr:uid="{5A24A67F-7286-4B28-A908-3569333D50F3}"/>
    <cellStyle name="Poznámka 2" xfId="7061" xr:uid="{41B09C3F-B47A-4246-9288-034370B6D3CD}"/>
    <cellStyle name="Poznámka 3" xfId="7062" xr:uid="{7B1A4E0D-23B7-4E0A-8838-C8A10F4DCF53}"/>
    <cellStyle name="PrePop Currency (0)" xfId="2219" xr:uid="{2E4283C4-C00F-4B6C-9C4D-5F1B4F195DE1}"/>
    <cellStyle name="PrePop Currency (0) 10" xfId="2220" xr:uid="{7197C247-90A7-4CDB-88F6-00E65D31CD91}"/>
    <cellStyle name="PrePop Currency (0) 10 2" xfId="7063" xr:uid="{0D93F38C-6D0F-4677-8A17-AF310394FAF0}"/>
    <cellStyle name="PrePop Currency (0) 10 3" xfId="7064" xr:uid="{93B9242A-4896-49A4-8FE3-4F7F25E146B9}"/>
    <cellStyle name="PrePop Currency (0) 11" xfId="2221" xr:uid="{31942ED0-09E4-4E0A-A9CB-86AC006130C7}"/>
    <cellStyle name="PrePop Currency (0) 11 2" xfId="7065" xr:uid="{D122DD63-6A73-46CF-87A0-B335E90C7C23}"/>
    <cellStyle name="PrePop Currency (0) 11 3" xfId="7066" xr:uid="{617D831F-FF7F-4E5D-9BE5-3AE7F0A8321F}"/>
    <cellStyle name="PrePop Currency (0) 12" xfId="7067" xr:uid="{A58D8B09-DA9E-4929-AAF0-0BBB07389968}"/>
    <cellStyle name="PrePop Currency (0) 13" xfId="7068" xr:uid="{E5467F98-702E-4F57-B206-27378D06E2BD}"/>
    <cellStyle name="PrePop Currency (0) 2" xfId="2222" xr:uid="{D5D10D85-5B1C-4B5F-AAAB-26104C92E469}"/>
    <cellStyle name="PrePop Currency (0) 2 2" xfId="2525" xr:uid="{9260E86B-9EA1-4E5F-86A7-348F91221FC7}"/>
    <cellStyle name="PrePop Currency (0) 2 2 2" xfId="7069" xr:uid="{8A49F338-F539-43B2-9D39-22CC78049AC8}"/>
    <cellStyle name="PrePop Currency (0) 2 2 3" xfId="7070" xr:uid="{A40CA031-4B26-44D2-A795-BE42DE9E4523}"/>
    <cellStyle name="PrePop Currency (0) 2 3" xfId="7071" xr:uid="{FACF551C-5746-4A03-8AC9-3D3B39ED0EB7}"/>
    <cellStyle name="PrePop Currency (0) 2 4" xfId="7072" xr:uid="{91B9F856-34E5-4FCE-90D0-7F81FCD7DD6B}"/>
    <cellStyle name="PrePop Currency (0) 3" xfId="2223" xr:uid="{113C5F7A-1FA0-442C-97EC-42442518D0B2}"/>
    <cellStyle name="PrePop Currency (0) 3 2" xfId="2526" xr:uid="{E4A7D39F-CB5F-4F1F-B3FE-E1F3C17F5D8F}"/>
    <cellStyle name="PrePop Currency (0) 3 2 2" xfId="7073" xr:uid="{CA774BF8-2BDA-41AB-903E-E0256F2705A6}"/>
    <cellStyle name="PrePop Currency (0) 3 2 3" xfId="7074" xr:uid="{4ECDCA98-D2D7-4481-BB1A-E380387DC554}"/>
    <cellStyle name="PrePop Currency (0) 3 3" xfId="7075" xr:uid="{8EBBAF6F-D52C-47DF-A85B-69757CAA5EAE}"/>
    <cellStyle name="PrePop Currency (0) 3 4" xfId="7076" xr:uid="{56D214AF-A942-4A3F-A3A1-015BF9E5C1EF}"/>
    <cellStyle name="PrePop Currency (0) 4" xfId="2224" xr:uid="{DDCB0E71-5B79-4958-9512-00FA4E12A381}"/>
    <cellStyle name="PrePop Currency (0) 4 2" xfId="2527" xr:uid="{A7780474-51E1-4262-907E-31A0C6828C78}"/>
    <cellStyle name="PrePop Currency (0) 4 2 2" xfId="7077" xr:uid="{9571641C-D1F1-40AC-9C88-56CB8288CC8A}"/>
    <cellStyle name="PrePop Currency (0) 4 2 3" xfId="7078" xr:uid="{D36F4BC2-2A63-488D-A46E-0F688A971BC6}"/>
    <cellStyle name="PrePop Currency (0) 4 3" xfId="7079" xr:uid="{DBE0AA1A-B53D-4969-A316-DC50FCC9533E}"/>
    <cellStyle name="PrePop Currency (0) 4 4" xfId="7080" xr:uid="{99C6CA8F-4AEA-43AC-A096-E872BDC00021}"/>
    <cellStyle name="PrePop Currency (0) 5" xfId="2225" xr:uid="{845C2E74-0476-42B2-8BB9-CF7196A46BC9}"/>
    <cellStyle name="PrePop Currency (0) 5 2" xfId="2528" xr:uid="{7DD12041-F117-4874-B24B-AFB434B03906}"/>
    <cellStyle name="PrePop Currency (0) 5 2 2" xfId="7081" xr:uid="{869CF111-16E4-4DF3-AC3B-AB5E5A8CF44D}"/>
    <cellStyle name="PrePop Currency (0) 5 2 3" xfId="7082" xr:uid="{98EB5395-A383-4AC0-AB0E-1D48AD743B9D}"/>
    <cellStyle name="PrePop Currency (0) 5 3" xfId="7083" xr:uid="{75C60500-7611-4A86-B1CA-BEE6E8BDDA81}"/>
    <cellStyle name="PrePop Currency (0) 5 4" xfId="7084" xr:uid="{C9A1EF47-B0FA-4218-A47E-26DDC9623E73}"/>
    <cellStyle name="PrePop Currency (0) 6" xfId="2226" xr:uid="{64C4B08B-CDDE-47FD-8CAF-ECC5C39FBC19}"/>
    <cellStyle name="PrePop Currency (0) 6 2" xfId="7085" xr:uid="{FD3823FB-77B0-4C75-B148-11F66D2EE1E2}"/>
    <cellStyle name="PrePop Currency (0) 6 3" xfId="7086" xr:uid="{215A0E3C-0456-4CDD-9078-475A1929C47D}"/>
    <cellStyle name="PrePop Currency (0) 7" xfId="2227" xr:uid="{706D1034-E1E3-42D0-8892-41A09E738551}"/>
    <cellStyle name="PrePop Currency (0) 7 2" xfId="7087" xr:uid="{71EBB672-F335-4E6E-96B0-DB4AA08AB636}"/>
    <cellStyle name="PrePop Currency (0) 7 3" xfId="7088" xr:uid="{AF4337BB-6374-4CBC-AA63-2E627D28955B}"/>
    <cellStyle name="PrePop Currency (0) 8" xfId="2228" xr:uid="{3C54B481-D383-4DF7-9918-B9BFA4EAFB5E}"/>
    <cellStyle name="PrePop Currency (0) 8 2" xfId="7089" xr:uid="{ACD1A165-71F7-4913-8A71-F36862A17650}"/>
    <cellStyle name="PrePop Currency (0) 8 3" xfId="7090" xr:uid="{D18755A5-F67E-442D-A53E-88B6180DDDF6}"/>
    <cellStyle name="PrePop Currency (0) 9" xfId="2229" xr:uid="{3D06FC20-66A6-4245-9310-7EB8B41782C0}"/>
    <cellStyle name="PrePop Currency (0) 9 2" xfId="7091" xr:uid="{AB27DFEB-77CA-43F5-8822-A8CA3516BC63}"/>
    <cellStyle name="PrePop Currency (0) 9 3" xfId="7092" xr:uid="{D6C68F6C-A8B9-4980-BB94-5A26F7992114}"/>
    <cellStyle name="PrePop Currency (2)" xfId="2230" xr:uid="{1E3AAE4D-8CA4-4EB2-B288-5518C9B77E2A}"/>
    <cellStyle name="PrePop Currency (2) 10" xfId="2231" xr:uid="{61B659DD-884D-4708-A005-019B1991E5FD}"/>
    <cellStyle name="PrePop Currency (2) 10 2" xfId="7093" xr:uid="{03142791-7CBD-44FA-AAD7-C31DABB67008}"/>
    <cellStyle name="PrePop Currency (2) 10 3" xfId="7094" xr:uid="{AF79A40B-178E-440B-A744-0B225A1D64E3}"/>
    <cellStyle name="PrePop Currency (2) 11" xfId="2232" xr:uid="{49BB1BCD-1B79-49D3-9611-B0517882267E}"/>
    <cellStyle name="PrePop Currency (2) 11 2" xfId="7095" xr:uid="{BB06C48B-145F-4FD0-88A8-0386DFDFE4C8}"/>
    <cellStyle name="PrePop Currency (2) 11 3" xfId="7096" xr:uid="{2EBCB1D0-6AEB-4727-96E3-8247B27D87BA}"/>
    <cellStyle name="PrePop Currency (2) 12" xfId="7097" xr:uid="{454BB079-5139-4375-9182-1725D6E1D7A4}"/>
    <cellStyle name="PrePop Currency (2) 13" xfId="7098" xr:uid="{E78EDCB6-4CB8-4358-8AEE-50F652513491}"/>
    <cellStyle name="PrePop Currency (2) 2" xfId="2233" xr:uid="{69EC0E48-B347-4F93-83BB-8FC6986FD886}"/>
    <cellStyle name="PrePop Currency (2) 2 2" xfId="2529" xr:uid="{BA3E0504-54D2-4861-A76C-35EF90CBD9A7}"/>
    <cellStyle name="PrePop Currency (2) 2 2 2" xfId="7099" xr:uid="{9AC4E1C4-0A2D-453B-86FD-9769D3E26F77}"/>
    <cellStyle name="PrePop Currency (2) 2 2 3" xfId="7100" xr:uid="{4413C7D2-4788-4350-85B4-D9AB23EC9399}"/>
    <cellStyle name="PrePop Currency (2) 2 3" xfId="7101" xr:uid="{911EDDC3-69A8-41B9-8A81-FAAEC187C191}"/>
    <cellStyle name="PrePop Currency (2) 2 4" xfId="7102" xr:uid="{47822C59-A6B4-4618-B1CB-4804C1D9E30B}"/>
    <cellStyle name="PrePop Currency (2) 3" xfId="2234" xr:uid="{EE601226-A56D-428C-9233-7B845F82EE6D}"/>
    <cellStyle name="PrePop Currency (2) 3 2" xfId="2530" xr:uid="{D5E4A592-FFED-4060-8A77-516CD4968692}"/>
    <cellStyle name="PrePop Currency (2) 3 2 2" xfId="7103" xr:uid="{861128F8-048D-423F-9A37-5DE73CEACF04}"/>
    <cellStyle name="PrePop Currency (2) 3 2 3" xfId="7104" xr:uid="{7453E182-356F-4733-92C0-0D4DA8E73BB1}"/>
    <cellStyle name="PrePop Currency (2) 3 3" xfId="7105" xr:uid="{8D57040E-355D-4CB1-B16C-AC1098FAA818}"/>
    <cellStyle name="PrePop Currency (2) 3 4" xfId="7106" xr:uid="{E4288215-CCC0-4D09-895B-274FD220E8A1}"/>
    <cellStyle name="PrePop Currency (2) 4" xfId="2235" xr:uid="{85DEDFAA-9910-4E48-9EC5-F850B03E144A}"/>
    <cellStyle name="PrePop Currency (2) 4 2" xfId="2531" xr:uid="{96D3A66F-E13F-46C0-98DA-A86A449E0426}"/>
    <cellStyle name="PrePop Currency (2) 4 2 2" xfId="7107" xr:uid="{778F69B3-E5FA-42A8-BFE4-E11038E972B9}"/>
    <cellStyle name="PrePop Currency (2) 4 2 3" xfId="7108" xr:uid="{E0AE1772-0B2A-4B39-8A04-4AEAC6A6E413}"/>
    <cellStyle name="PrePop Currency (2) 4 3" xfId="7109" xr:uid="{BDABF110-9F2A-4CEE-A78D-C89A7210E922}"/>
    <cellStyle name="PrePop Currency (2) 4 4" xfId="7110" xr:uid="{0354072B-C266-4C18-80CA-B1BD19D02A9F}"/>
    <cellStyle name="PrePop Currency (2) 5" xfId="2236" xr:uid="{E73B93B9-8D3B-45E0-ADA6-EF115F4598AC}"/>
    <cellStyle name="PrePop Currency (2) 5 2" xfId="2532" xr:uid="{E4A81695-0267-47A2-8509-AEA3CDF103FB}"/>
    <cellStyle name="PrePop Currency (2) 5 2 2" xfId="7111" xr:uid="{9A434708-AACC-4610-88C8-749D87C68E73}"/>
    <cellStyle name="PrePop Currency (2) 5 2 3" xfId="7112" xr:uid="{5BB70403-5318-4939-9743-19CFA3F2C37D}"/>
    <cellStyle name="PrePop Currency (2) 5 3" xfId="7113" xr:uid="{F2EDEF9E-DC89-42FD-9883-CF0A115CFC0F}"/>
    <cellStyle name="PrePop Currency (2) 5 4" xfId="7114" xr:uid="{1F224CF5-F980-4543-833F-B64600648924}"/>
    <cellStyle name="PrePop Currency (2) 6" xfId="2237" xr:uid="{CB7580B1-A1EC-43FD-AF38-6FDDBFE1FBBB}"/>
    <cellStyle name="PrePop Currency (2) 6 2" xfId="7115" xr:uid="{1DE6B486-A870-4BC2-89B7-F3DFE7D61DB6}"/>
    <cellStyle name="PrePop Currency (2) 6 3" xfId="7116" xr:uid="{80A5571A-844B-4273-92CB-CEDCA83A990E}"/>
    <cellStyle name="PrePop Currency (2) 7" xfId="2238" xr:uid="{3DF227E4-93F1-42C6-9998-68E9C92349F9}"/>
    <cellStyle name="PrePop Currency (2) 7 2" xfId="7117" xr:uid="{83D8A364-D4F0-4674-92EE-BCA4412A61CF}"/>
    <cellStyle name="PrePop Currency (2) 7 3" xfId="7118" xr:uid="{D164A1F7-BA1A-4246-B5A5-2EC2EA58D7E7}"/>
    <cellStyle name="PrePop Currency (2) 8" xfId="2239" xr:uid="{F005C81D-E98F-4A44-AAB3-5C9CDC081A98}"/>
    <cellStyle name="PrePop Currency (2) 8 2" xfId="7119" xr:uid="{C93B256F-8287-499E-B8D4-1C77332DB659}"/>
    <cellStyle name="PrePop Currency (2) 8 3" xfId="7120" xr:uid="{5DE8184F-30B5-41D2-ADC7-D123C7B311E6}"/>
    <cellStyle name="PrePop Currency (2) 9" xfId="2240" xr:uid="{604976CA-1921-4D61-A590-09F6208727D1}"/>
    <cellStyle name="PrePop Currency (2) 9 2" xfId="7121" xr:uid="{0B32307B-A103-491D-A5ED-AE54CB9BD6BD}"/>
    <cellStyle name="PrePop Currency (2) 9 3" xfId="7122" xr:uid="{52C6BA22-C093-460D-9485-723488AB17F1}"/>
    <cellStyle name="PrePop Units (0)" xfId="2241" xr:uid="{46B23337-7BC7-482D-8F18-1A54B02708E4}"/>
    <cellStyle name="PrePop Units (0) 10" xfId="2242" xr:uid="{3DB63590-A07E-4D0E-856D-32215587F2BF}"/>
    <cellStyle name="PrePop Units (0) 10 2" xfId="7123" xr:uid="{3DB53867-7BB6-4244-AA7E-B6719310F448}"/>
    <cellStyle name="PrePop Units (0) 10 3" xfId="7124" xr:uid="{A54071AE-8B39-487C-AC81-C9D08035A585}"/>
    <cellStyle name="PrePop Units (0) 11" xfId="2243" xr:uid="{5424A912-B51E-4CE2-8A80-21C6D570D8DD}"/>
    <cellStyle name="PrePop Units (0) 11 2" xfId="7125" xr:uid="{49A8D892-D220-4901-8E96-FCFB290247C4}"/>
    <cellStyle name="PrePop Units (0) 11 3" xfId="7126" xr:uid="{D9638F0F-D91E-46FB-8D5D-739CFBC8B34E}"/>
    <cellStyle name="PrePop Units (0) 12" xfId="7127" xr:uid="{096847DD-46F4-4609-A57F-05D7E7362749}"/>
    <cellStyle name="PrePop Units (0) 13" xfId="7128" xr:uid="{3CE9AE6E-6451-42C9-A38B-B691C9E9B7EB}"/>
    <cellStyle name="PrePop Units (0) 2" xfId="2244" xr:uid="{9BB305E9-46FB-4519-972F-D6E58A73DFE1}"/>
    <cellStyle name="PrePop Units (0) 2 2" xfId="2533" xr:uid="{5E1DA023-7D60-4139-8335-38A8C9FD6B74}"/>
    <cellStyle name="PrePop Units (0) 2 2 2" xfId="7129" xr:uid="{D641C788-2CFE-469F-A9AF-7F9BE93EAF57}"/>
    <cellStyle name="PrePop Units (0) 2 2 3" xfId="7130" xr:uid="{BA66E199-855E-4891-A4D0-04F1D1F2A5D4}"/>
    <cellStyle name="PrePop Units (0) 2 3" xfId="7131" xr:uid="{359A169D-AB68-4356-9F23-A9CC2CE5AD9F}"/>
    <cellStyle name="PrePop Units (0) 2 4" xfId="7132" xr:uid="{B81DC238-4312-41D6-BEFC-EF195A8D5E41}"/>
    <cellStyle name="PrePop Units (0) 3" xfId="2245" xr:uid="{8A22C237-37CC-46FB-B29E-6FC500750E25}"/>
    <cellStyle name="PrePop Units (0) 3 2" xfId="2534" xr:uid="{22A775D1-FA31-4973-BB68-CE099D3E0481}"/>
    <cellStyle name="PrePop Units (0) 3 2 2" xfId="7133" xr:uid="{71F1A331-9C60-4B21-9459-D0576CAF2AB6}"/>
    <cellStyle name="PrePop Units (0) 3 2 3" xfId="7134" xr:uid="{7880F1FD-AFC8-43B0-BFFF-8D259963006A}"/>
    <cellStyle name="PrePop Units (0) 3 3" xfId="7135" xr:uid="{277EAA92-8F87-4BC8-990F-0765DDD056AD}"/>
    <cellStyle name="PrePop Units (0) 3 4" xfId="7136" xr:uid="{CC555DED-AB6A-4C56-9FD1-FB7B98DEE56D}"/>
    <cellStyle name="PrePop Units (0) 4" xfId="2246" xr:uid="{9839E469-6B25-42BA-804F-030389544188}"/>
    <cellStyle name="PrePop Units (0) 4 2" xfId="2535" xr:uid="{562002E7-CC94-4D21-AFE3-2A5E9CA8899F}"/>
    <cellStyle name="PrePop Units (0) 4 2 2" xfId="7137" xr:uid="{A268F4B0-03B4-49B5-A7E0-E1DFDB9234B3}"/>
    <cellStyle name="PrePop Units (0) 4 2 3" xfId="7138" xr:uid="{9B3C269C-A2AC-4200-929A-0268F07653F1}"/>
    <cellStyle name="PrePop Units (0) 4 3" xfId="7139" xr:uid="{9A3130A1-6055-4899-936C-B19A11490FA9}"/>
    <cellStyle name="PrePop Units (0) 4 4" xfId="7140" xr:uid="{A5218127-4EE9-4E98-A36F-E784B5181779}"/>
    <cellStyle name="PrePop Units (0) 5" xfId="2247" xr:uid="{8C7486DC-3229-432F-AF14-1A9930FFBD6B}"/>
    <cellStyle name="PrePop Units (0) 5 2" xfId="2536" xr:uid="{F64C8B78-CAE9-4666-8F01-DFF08689CB5D}"/>
    <cellStyle name="PrePop Units (0) 5 2 2" xfId="7141" xr:uid="{9AC3BA1F-7A3D-4C17-88C1-2692A70A7053}"/>
    <cellStyle name="PrePop Units (0) 5 2 3" xfId="7142" xr:uid="{091159E9-00D1-4775-8338-2A1D9A589BAD}"/>
    <cellStyle name="PrePop Units (0) 5 3" xfId="7143" xr:uid="{ADDF50AF-5798-484D-8269-7EABA7DB0CB3}"/>
    <cellStyle name="PrePop Units (0) 5 4" xfId="7144" xr:uid="{7E278137-9A0C-4164-A0F5-D8ABEC53CDCE}"/>
    <cellStyle name="PrePop Units (0) 6" xfId="2248" xr:uid="{6E0875C4-E2E6-4BD4-A6C2-EF85CBE2A4CE}"/>
    <cellStyle name="PrePop Units (0) 6 2" xfId="7145" xr:uid="{4BE92599-51AF-416C-A302-13C9A7923B0F}"/>
    <cellStyle name="PrePop Units (0) 6 3" xfId="7146" xr:uid="{877BCE1B-F038-41AC-B73E-FBC17F53A51F}"/>
    <cellStyle name="PrePop Units (0) 7" xfId="2249" xr:uid="{7C2062D1-7F2F-4D81-A3CB-9078280B4730}"/>
    <cellStyle name="PrePop Units (0) 7 2" xfId="7147" xr:uid="{A890668A-E28F-4980-A537-1ADE87FAD654}"/>
    <cellStyle name="PrePop Units (0) 7 3" xfId="7148" xr:uid="{06C1A117-DA55-461C-8991-A9828814924E}"/>
    <cellStyle name="PrePop Units (0) 8" xfId="2250" xr:uid="{A0E881D7-2B64-4328-AB40-22F3590B7CA8}"/>
    <cellStyle name="PrePop Units (0) 8 2" xfId="7149" xr:uid="{AE91CA29-7CA3-47F3-AFE2-AA6CFF1572ED}"/>
    <cellStyle name="PrePop Units (0) 8 3" xfId="7150" xr:uid="{7248DC3A-7089-4424-9E7A-B3E1A84D0099}"/>
    <cellStyle name="PrePop Units (0) 9" xfId="2251" xr:uid="{FF719CE6-E9F0-4000-88CF-D9BD9453F15F}"/>
    <cellStyle name="PrePop Units (0) 9 2" xfId="7151" xr:uid="{B74F2FF5-57E4-403C-B725-BDE7E4C3216C}"/>
    <cellStyle name="PrePop Units (0) 9 3" xfId="7152" xr:uid="{CBD9FD4F-F20A-4CE1-A913-F3FDBC2ED0B3}"/>
    <cellStyle name="PrePop Units (1)" xfId="2252" xr:uid="{6C37B0D1-C1FE-484B-BFFC-93DA58D9E519}"/>
    <cellStyle name="PrePop Units (1) 10" xfId="2253" xr:uid="{B7D28F8B-6BF3-4315-A1F7-650527AE61B1}"/>
    <cellStyle name="PrePop Units (1) 10 2" xfId="7153" xr:uid="{D773E164-22C2-4A97-992B-64D2D2A0AD60}"/>
    <cellStyle name="PrePop Units (1) 10 3" xfId="7154" xr:uid="{D725FC88-E23F-4D21-901E-B01B46AEC8DC}"/>
    <cellStyle name="PrePop Units (1) 11" xfId="2254" xr:uid="{0E3D96A1-9E8C-4881-80A0-DB7730009D38}"/>
    <cellStyle name="PrePop Units (1) 11 2" xfId="7155" xr:uid="{139FCA24-7822-451D-A52F-7FC537A1800A}"/>
    <cellStyle name="PrePop Units (1) 11 3" xfId="7156" xr:uid="{AACC71F3-5339-4393-97F5-B11515D4BAE8}"/>
    <cellStyle name="PrePop Units (1) 12" xfId="7157" xr:uid="{BB51A178-D572-4342-8F38-FBF4C25B8863}"/>
    <cellStyle name="PrePop Units (1) 13" xfId="7158" xr:uid="{466CFCBC-50F0-4D2F-A8AA-9D45C1CE8669}"/>
    <cellStyle name="PrePop Units (1) 2" xfId="2255" xr:uid="{16B786BD-375D-4D42-9938-22493099E065}"/>
    <cellStyle name="PrePop Units (1) 2 2" xfId="7159" xr:uid="{7321E349-7860-4F6C-AFF2-A654DD741D03}"/>
    <cellStyle name="PrePop Units (1) 2 3" xfId="7160" xr:uid="{239E2146-148D-448C-ACF9-012CAF175A6A}"/>
    <cellStyle name="PrePop Units (1) 3" xfId="2256" xr:uid="{26EA7F99-9C0C-40AC-BFD7-73F3F42085AF}"/>
    <cellStyle name="PrePop Units (1) 3 2" xfId="7161" xr:uid="{524A848E-2307-4E6E-9665-16227C24AC3C}"/>
    <cellStyle name="PrePop Units (1) 3 3" xfId="7162" xr:uid="{09DFC95F-CA1F-4837-9B68-8DDF6367D4C7}"/>
    <cellStyle name="PrePop Units (1) 4" xfId="2257" xr:uid="{CC2941A9-B2BD-43C7-9712-DC440A149CC5}"/>
    <cellStyle name="PrePop Units (1) 4 2" xfId="7163" xr:uid="{FDFF5B54-03FD-4819-A278-2A38A5864D46}"/>
    <cellStyle name="PrePop Units (1) 4 3" xfId="7164" xr:uid="{5D075B08-B825-4C19-92D8-5B8125C83FC5}"/>
    <cellStyle name="PrePop Units (1) 5" xfId="2258" xr:uid="{D3688E2E-B0F4-4785-8E63-4ECD69DCD45E}"/>
    <cellStyle name="PrePop Units (1) 5 2" xfId="7165" xr:uid="{C9A5D1BD-26E9-4A74-B55E-5FA3FBE67134}"/>
    <cellStyle name="PrePop Units (1) 5 3" xfId="7166" xr:uid="{F1050A45-EE35-4DC7-829B-AE8B4C8D3156}"/>
    <cellStyle name="PrePop Units (1) 6" xfId="2259" xr:uid="{B16A7E43-B890-48A7-82A0-506F51818E41}"/>
    <cellStyle name="PrePop Units (1) 6 2" xfId="7167" xr:uid="{958573FD-5C11-4B53-A114-26E6880C36C5}"/>
    <cellStyle name="PrePop Units (1) 6 3" xfId="7168" xr:uid="{0110FD13-ABB4-4B30-9F82-35F66AC6083C}"/>
    <cellStyle name="PrePop Units (1) 7" xfId="2260" xr:uid="{B542CC23-C029-421A-8D42-9FF9DD9B6492}"/>
    <cellStyle name="PrePop Units (1) 7 2" xfId="7169" xr:uid="{ECB3674B-6A1D-4E2D-ABF9-F13BBDC861F4}"/>
    <cellStyle name="PrePop Units (1) 7 3" xfId="7170" xr:uid="{A43EEF81-9A43-4864-BB49-3631ABB262D9}"/>
    <cellStyle name="PrePop Units (1) 8" xfId="2261" xr:uid="{E0C78101-FF36-43A1-ADAA-D65E79CD8D6B}"/>
    <cellStyle name="PrePop Units (1) 8 2" xfId="7171" xr:uid="{590EBAD7-CA71-496F-A1F9-C0DEEE33946A}"/>
    <cellStyle name="PrePop Units (1) 8 3" xfId="7172" xr:uid="{67E026D6-A859-4195-B943-F11247FB705B}"/>
    <cellStyle name="PrePop Units (1) 9" xfId="2262" xr:uid="{77770EC4-A220-4E97-9FDD-75CF4A821433}"/>
    <cellStyle name="PrePop Units (1) 9 2" xfId="7173" xr:uid="{06C06A09-3C30-499B-B3F4-D613BB56569E}"/>
    <cellStyle name="PrePop Units (1) 9 3" xfId="7174" xr:uid="{3A776132-4506-465C-BB5D-CD30F9C3C597}"/>
    <cellStyle name="PrePop Units (2)" xfId="2263" xr:uid="{1B96C9A4-AE7F-4277-962A-7DE97D2F4043}"/>
    <cellStyle name="PrePop Units (2) 10" xfId="2264" xr:uid="{8D6AE72A-F060-40A0-9614-340A4A9ED07C}"/>
    <cellStyle name="PrePop Units (2) 10 2" xfId="7175" xr:uid="{48578FCE-AC72-402F-9FE6-0550FFCE363E}"/>
    <cellStyle name="PrePop Units (2) 10 3" xfId="7176" xr:uid="{C930FC69-2EEB-4C1E-A6B6-66D5E3D7A4E0}"/>
    <cellStyle name="PrePop Units (2) 11" xfId="2265" xr:uid="{BC99FBB5-ACD2-4798-9346-1909C3D96703}"/>
    <cellStyle name="PrePop Units (2) 11 2" xfId="7177" xr:uid="{92113872-32F2-4FAC-A08F-1A76DBAC61A3}"/>
    <cellStyle name="PrePop Units (2) 11 3" xfId="7178" xr:uid="{19FE7844-96D0-4172-85BA-6D127164375D}"/>
    <cellStyle name="PrePop Units (2) 12" xfId="7179" xr:uid="{FC9208C7-7E3D-47F1-AE67-E2D988C37E78}"/>
    <cellStyle name="PrePop Units (2) 13" xfId="7180" xr:uid="{42564D42-886A-44D1-9CF8-D8E583518BF9}"/>
    <cellStyle name="PrePop Units (2) 2" xfId="2266" xr:uid="{F80E583D-B445-4A55-8244-5445249CBC58}"/>
    <cellStyle name="PrePop Units (2) 2 2" xfId="2537" xr:uid="{F32112C1-F078-46E7-A7F5-B136B6153E46}"/>
    <cellStyle name="PrePop Units (2) 2 2 2" xfId="7181" xr:uid="{F808B144-DB4B-4B9E-9877-60A0FFB78BAC}"/>
    <cellStyle name="PrePop Units (2) 2 2 3" xfId="7182" xr:uid="{DCA45828-298D-4170-80C8-38CDA174C3A8}"/>
    <cellStyle name="PrePop Units (2) 2 3" xfId="7183" xr:uid="{3EA08ECD-873C-466C-8213-79A576847822}"/>
    <cellStyle name="PrePop Units (2) 2 4" xfId="7184" xr:uid="{FE466C42-69DB-4254-8ABF-7153C93C7C6F}"/>
    <cellStyle name="PrePop Units (2) 3" xfId="2267" xr:uid="{5ABDB734-553A-402C-8108-F0D8EC6307FC}"/>
    <cellStyle name="PrePop Units (2) 3 2" xfId="2538" xr:uid="{722E43B9-3075-4D97-BECA-6474AE612440}"/>
    <cellStyle name="PrePop Units (2) 3 2 2" xfId="7185" xr:uid="{5F451F86-D596-4023-A619-6AD2E9C15929}"/>
    <cellStyle name="PrePop Units (2) 3 2 3" xfId="7186" xr:uid="{5E9EBC03-7070-4992-995F-E2D7F9E92B56}"/>
    <cellStyle name="PrePop Units (2) 3 3" xfId="7187" xr:uid="{9BD3D60F-272E-4C59-8030-B830AC65D488}"/>
    <cellStyle name="PrePop Units (2) 3 4" xfId="7188" xr:uid="{A1B6C860-FF83-46FF-BE17-BA485471B328}"/>
    <cellStyle name="PrePop Units (2) 4" xfId="2268" xr:uid="{8B36AE5A-6BA5-4E77-A90B-D31EF32DA28B}"/>
    <cellStyle name="PrePop Units (2) 4 2" xfId="2539" xr:uid="{72FE1F83-3374-45EE-85CE-874DBD06A7CF}"/>
    <cellStyle name="PrePop Units (2) 4 2 2" xfId="7189" xr:uid="{8E375B27-CD33-48BB-9303-6A1A66DDD5D3}"/>
    <cellStyle name="PrePop Units (2) 4 2 3" xfId="7190" xr:uid="{62BEA349-5D4D-42C5-85C7-3868CBCFC91A}"/>
    <cellStyle name="PrePop Units (2) 4 3" xfId="7191" xr:uid="{E339F281-9CEB-480A-8083-68E616B42440}"/>
    <cellStyle name="PrePop Units (2) 4 4" xfId="7192" xr:uid="{4717A4BC-7551-43D8-89CC-9BFFA2E1D911}"/>
    <cellStyle name="PrePop Units (2) 5" xfId="2269" xr:uid="{0AF63F46-1AA8-4709-A5FF-085581009EEC}"/>
    <cellStyle name="PrePop Units (2) 5 2" xfId="2540" xr:uid="{19450945-95CD-482C-B477-141AEE7B1727}"/>
    <cellStyle name="PrePop Units (2) 5 2 2" xfId="7193" xr:uid="{E06F572C-41CD-423D-9EED-60DF1F79F231}"/>
    <cellStyle name="PrePop Units (2) 5 2 3" xfId="7194" xr:uid="{0391ECB7-E40E-4F6A-A75A-081C8A787636}"/>
    <cellStyle name="PrePop Units (2) 5 3" xfId="7195" xr:uid="{AD7090A6-6DEF-4692-89E9-224F82021ADC}"/>
    <cellStyle name="PrePop Units (2) 5 4" xfId="7196" xr:uid="{48AE207A-70D5-458D-A879-F6CED5C8E5EB}"/>
    <cellStyle name="PrePop Units (2) 6" xfId="2270" xr:uid="{9CAEC662-74A2-434F-B1B9-02D973185802}"/>
    <cellStyle name="PrePop Units (2) 6 2" xfId="7197" xr:uid="{580C718C-90D3-4922-832F-F99296DE2B76}"/>
    <cellStyle name="PrePop Units (2) 6 3" xfId="7198" xr:uid="{55D847BC-CE30-4032-9AEC-C419BD0A780F}"/>
    <cellStyle name="PrePop Units (2) 7" xfId="2271" xr:uid="{7EDE0FAA-9A85-4D9A-86EC-FA5C3F860F74}"/>
    <cellStyle name="PrePop Units (2) 7 2" xfId="7199" xr:uid="{2F2CF106-58B9-47CC-94F2-156252F366AF}"/>
    <cellStyle name="PrePop Units (2) 7 3" xfId="7200" xr:uid="{5D18CC3D-C507-4AAA-94D3-161D90EBC503}"/>
    <cellStyle name="PrePop Units (2) 8" xfId="2272" xr:uid="{65F7EB45-E3D4-45F4-86BF-195CA4EA5D21}"/>
    <cellStyle name="PrePop Units (2) 8 2" xfId="7201" xr:uid="{4770EC5B-254B-4EC5-9BAC-0F8F6A29A09F}"/>
    <cellStyle name="PrePop Units (2) 8 3" xfId="7202" xr:uid="{7252444A-B648-4B2A-AA66-52AA4F7AE48F}"/>
    <cellStyle name="PrePop Units (2) 9" xfId="2273" xr:uid="{D8B0879F-9C38-4814-AFE8-0F2C0C793AAF}"/>
    <cellStyle name="PrePop Units (2) 9 2" xfId="7203" xr:uid="{004AED5E-8538-4E48-B207-0654A8D34220}"/>
    <cellStyle name="PrePop Units (2) 9 3" xfId="7204" xr:uid="{72502EAD-31BB-436B-BFAA-D8EC00D0F616}"/>
    <cellStyle name="Result_NoDecimals" xfId="2274" xr:uid="{9534F037-C924-4D14-8F67-F3384273CAE6}"/>
    <cellStyle name="sbt2" xfId="2275" xr:uid="{88C52B1F-4D39-4AD5-A813-C53C7D414127}"/>
    <cellStyle name="sbt2 2" xfId="2276" xr:uid="{9A2F6F64-CDE8-4D76-9CC7-2BDF23DF851C}"/>
    <cellStyle name="sbt2 2 2" xfId="7205" xr:uid="{8F4F6723-DA0A-4DDA-9D90-D669FE906723}"/>
    <cellStyle name="sbt2 2 3" xfId="7206" xr:uid="{82AF727F-1781-4A9C-8645-BFC5752B3D0F}"/>
    <cellStyle name="sbt2 3" xfId="2277" xr:uid="{E8DBCEC4-9E7C-4A09-A310-917DFFCE43C7}"/>
    <cellStyle name="sbt2 3 2" xfId="7207" xr:uid="{DEB4AC5C-7642-4B1C-A540-C41B47BF46C1}"/>
    <cellStyle name="sbt2 3 3" xfId="7208" xr:uid="{CE2146DD-E620-4D6A-9B7B-E1605E6965EC}"/>
    <cellStyle name="sbt2 4" xfId="2278" xr:uid="{35C98EB9-9DCE-4C58-AD0D-09672864D250}"/>
    <cellStyle name="sbt2 4 2" xfId="7209" xr:uid="{3CE4D223-AC18-48A2-AB73-3411CD87132A}"/>
    <cellStyle name="sbt2 4 3" xfId="7210" xr:uid="{E83C61AC-0400-4633-9FA8-5042B68FAEE4}"/>
    <cellStyle name="sbt2 5" xfId="2279" xr:uid="{77468383-A8A1-46D9-97ED-69F2BDA91DBE}"/>
    <cellStyle name="sbt2 5 2" xfId="7211" xr:uid="{CA7E5219-249E-4D93-8696-CCEBE5E41D7C}"/>
    <cellStyle name="sbt2 5 3" xfId="7212" xr:uid="{10A6EFE5-B4BF-424B-9F38-AA089EAA8BCD}"/>
    <cellStyle name="sbt2 6" xfId="7213" xr:uid="{D8D84615-4D44-482B-A0F9-DEBB3BCC1AE5}"/>
    <cellStyle name="sbt2 7" xfId="7214" xr:uid="{E0103670-D0E2-49DE-AAEC-F3DA75367810}"/>
    <cellStyle name="Standard_PERSON2" xfId="2280" xr:uid="{31713BD3-6E1A-4B69-B027-32BF7C4D28F0}"/>
    <cellStyle name="Style 1" xfId="2281" xr:uid="{6541DEE0-A46F-4B6F-B3C6-30F014EDDB2A}"/>
    <cellStyle name="Style 1 2" xfId="7215" xr:uid="{587A9849-18D3-4A01-A8F8-C43586A70ACA}"/>
    <cellStyle name="Style 1 3" xfId="7216" xr:uid="{C85C9425-708D-4862-A2B1-B11B02193E4B}"/>
    <cellStyle name="subt1" xfId="2282" xr:uid="{CF4FA321-377A-452E-B7D2-AF80E3CF4BBC}"/>
    <cellStyle name="subt1 2" xfId="2283" xr:uid="{30EB557D-9EF5-4397-9565-B03BC4FD67AD}"/>
    <cellStyle name="subt1 2 2" xfId="7217" xr:uid="{1EAEA316-7FF4-420C-9094-20F332CE1D9D}"/>
    <cellStyle name="subt1 2 3" xfId="7218" xr:uid="{6BE26333-3717-47A5-961D-D3F8CCE05A65}"/>
    <cellStyle name="subt1 3" xfId="2284" xr:uid="{BECEBBD4-31CF-4B9B-A85D-DE55E09A0DE1}"/>
    <cellStyle name="subt1 3 2" xfId="7219" xr:uid="{5AC3AC20-ED08-4A2E-8F74-EE9E4CA83D67}"/>
    <cellStyle name="subt1 3 3" xfId="7220" xr:uid="{98E99911-68CD-4586-970F-F79BCF2BAC0E}"/>
    <cellStyle name="subt1 4" xfId="2285" xr:uid="{AB9E38FB-F5EB-46B7-86CE-B36820CF48AE}"/>
    <cellStyle name="subt1 4 2" xfId="7221" xr:uid="{6BD5CA55-B37C-4DA6-A9EB-455722881F65}"/>
    <cellStyle name="subt1 4 3" xfId="7222" xr:uid="{F3095FB0-BFF7-49A1-934A-EF7E161BB567}"/>
    <cellStyle name="subt1 5" xfId="2286" xr:uid="{4C6A99AE-0679-4C1E-94C5-F29608FC8627}"/>
    <cellStyle name="subt1 5 2" xfId="7223" xr:uid="{CAB04739-6B8E-4330-955E-B7419FCF2316}"/>
    <cellStyle name="subt1 5 3" xfId="7224" xr:uid="{76C8F4C5-184E-402B-8256-FF3A53E9D67D}"/>
    <cellStyle name="subt1 6" xfId="7225" xr:uid="{0A600184-DEB6-4504-BF80-FB1AC9B028CC}"/>
    <cellStyle name="subt1 7" xfId="7226" xr:uid="{40D543ED-76AC-460A-942E-DC1D04C74640}"/>
    <cellStyle name="Text Indent A" xfId="2287" xr:uid="{4176C6C0-EDA5-40E6-8ED4-43EE5EF66C82}"/>
    <cellStyle name="Text Indent A 2" xfId="7227" xr:uid="{3599EA43-F63C-4529-9BD6-665342E48D96}"/>
    <cellStyle name="Text Indent A 3" xfId="7228" xr:uid="{9371DE40-E4B6-4BCF-9F74-7859FDC2DADE}"/>
    <cellStyle name="Text Indent B" xfId="2288" xr:uid="{8CB30A62-09A9-40BB-8136-036F3AA5A36F}"/>
    <cellStyle name="Text Indent B 10" xfId="2289" xr:uid="{8AB29FEE-13B1-4C5D-B838-AA3D8B4EF708}"/>
    <cellStyle name="Text Indent B 10 2" xfId="7229" xr:uid="{420EF187-7319-4C93-B650-7D2FA9C1E5F1}"/>
    <cellStyle name="Text Indent B 10 3" xfId="7230" xr:uid="{5D34F2FA-ECFB-4472-B086-CC1956A2E9B0}"/>
    <cellStyle name="Text Indent B 11" xfId="2290" xr:uid="{3D0FEFA8-9BCE-4394-A19A-14230DB299B3}"/>
    <cellStyle name="Text Indent B 11 2" xfId="7231" xr:uid="{A135F27E-4798-4FA9-9878-3C584438D095}"/>
    <cellStyle name="Text Indent B 11 3" xfId="7232" xr:uid="{A780CFD8-8A15-4B76-9A83-32D1DAE9362F}"/>
    <cellStyle name="Text Indent B 12" xfId="7233" xr:uid="{32092396-2F62-43C3-AB67-A7DDDABD471B}"/>
    <cellStyle name="Text Indent B 13" xfId="7234" xr:uid="{D4B8AD64-4439-4211-8FE3-D422C4798802}"/>
    <cellStyle name="Text Indent B 2" xfId="2291" xr:uid="{DB8E88F3-5C07-4ED6-BF69-2B20164AB4F8}"/>
    <cellStyle name="Text Indent B 2 2" xfId="7235" xr:uid="{F72E412C-FBF4-43E2-9E7E-3C8DDBE1061F}"/>
    <cellStyle name="Text Indent B 2 3" xfId="7236" xr:uid="{0B12B76B-39D0-4E14-8A76-B8750E0C40A0}"/>
    <cellStyle name="Text Indent B 3" xfId="2292" xr:uid="{A99DA0F3-D11E-422A-A039-B99B65034818}"/>
    <cellStyle name="Text Indent B 3 2" xfId="7237" xr:uid="{9CAC4D69-9F7C-4CFD-ABBA-F6946F8B7602}"/>
    <cellStyle name="Text Indent B 3 3" xfId="7238" xr:uid="{8B341700-918A-44C3-926F-F46EBBE8C619}"/>
    <cellStyle name="Text Indent B 4" xfId="2293" xr:uid="{7F262265-3D91-491B-942E-C9FF8C1089B4}"/>
    <cellStyle name="Text Indent B 4 2" xfId="7239" xr:uid="{F6749F31-E60E-4A80-B396-55F16BCB3569}"/>
    <cellStyle name="Text Indent B 4 3" xfId="7240" xr:uid="{A52B6243-AE11-4C11-A829-CEC4B2D9ECEA}"/>
    <cellStyle name="Text Indent B 5" xfId="2294" xr:uid="{499DC272-6E08-4DD2-B9FA-E792E8D87011}"/>
    <cellStyle name="Text Indent B 5 2" xfId="7241" xr:uid="{5E199F91-5F03-4B5C-8DB5-D8157E652FC2}"/>
    <cellStyle name="Text Indent B 5 3" xfId="7242" xr:uid="{15C27014-DA8A-473C-AD96-B4241EA3240A}"/>
    <cellStyle name="Text Indent B 6" xfId="2295" xr:uid="{23D18983-2941-4EF8-A027-8257C90807FB}"/>
    <cellStyle name="Text Indent B 6 2" xfId="7243" xr:uid="{A6A06F7E-0E25-4E2A-9535-82EFD9051F7A}"/>
    <cellStyle name="Text Indent B 6 3" xfId="7244" xr:uid="{C927E3EB-5BC4-47D1-AED6-CE2DE9966281}"/>
    <cellStyle name="Text Indent B 7" xfId="2296" xr:uid="{77D1C8D0-2F87-457E-BEA9-33E52B11A877}"/>
    <cellStyle name="Text Indent B 7 2" xfId="7245" xr:uid="{9E38B186-2EDB-4365-A893-EF152861E011}"/>
    <cellStyle name="Text Indent B 7 3" xfId="7246" xr:uid="{FE562B7A-69C3-4D0B-A9DD-6CEDC578BDC1}"/>
    <cellStyle name="Text Indent B 8" xfId="2297" xr:uid="{77FD594B-6BC6-4573-9EFD-77F395F458B6}"/>
    <cellStyle name="Text Indent B 8 2" xfId="7247" xr:uid="{E4FBE2D6-23D4-463B-9C3B-AAA63AFCEA64}"/>
    <cellStyle name="Text Indent B 8 3" xfId="7248" xr:uid="{F65FCBC2-7101-4FCE-A68D-CF586950DCF5}"/>
    <cellStyle name="Text Indent B 9" xfId="2298" xr:uid="{CB5B661C-7EAE-45FA-A407-FE2E579C9ABD}"/>
    <cellStyle name="Text Indent B 9 2" xfId="7249" xr:uid="{3A63B517-A99D-44D1-8C29-139E66BAF7FF}"/>
    <cellStyle name="Text Indent B 9 3" xfId="7250" xr:uid="{C15D416E-1120-4FF7-80DF-8E6F8A2E45F8}"/>
    <cellStyle name="Text Indent C" xfId="2299" xr:uid="{24B33F00-C56C-4D8B-84F2-288C092910E7}"/>
    <cellStyle name="Text Indent C 10" xfId="2300" xr:uid="{3FB1D8A1-415A-4F8A-8CAA-0245DF723B1E}"/>
    <cellStyle name="Text Indent C 10 2" xfId="7251" xr:uid="{60EC5F3A-AB92-404F-9868-0CD4AEA0F9AE}"/>
    <cellStyle name="Text Indent C 10 3" xfId="7252" xr:uid="{DFF8651D-28B5-4315-9BED-7833234B6209}"/>
    <cellStyle name="Text Indent C 11" xfId="2301" xr:uid="{5019625C-5B77-4D06-8E5E-842937345A13}"/>
    <cellStyle name="Text Indent C 11 2" xfId="7253" xr:uid="{44FA25F1-6F80-4E35-A023-BBF7508C2795}"/>
    <cellStyle name="Text Indent C 11 3" xfId="7254" xr:uid="{F09B0FF8-B70A-4509-AF95-566F05BAD3D6}"/>
    <cellStyle name="Text Indent C 12" xfId="7255" xr:uid="{CF76A761-249F-4329-B6FA-A44E22ACF6DE}"/>
    <cellStyle name="Text Indent C 13" xfId="7256" xr:uid="{320CA0F4-8792-4575-B447-B18D645C0390}"/>
    <cellStyle name="Text Indent C 2" xfId="2302" xr:uid="{728FE23C-056D-43E1-A6F3-77833E5A39AB}"/>
    <cellStyle name="Text Indent C 2 2" xfId="7257" xr:uid="{9291940D-5D9F-40CF-9ADE-25C0824594CB}"/>
    <cellStyle name="Text Indent C 2 3" xfId="7258" xr:uid="{E58FB6AA-88ED-4F7B-9891-2E964F939D7D}"/>
    <cellStyle name="Text Indent C 3" xfId="2303" xr:uid="{1DD312A5-890E-4A39-BA15-E8FFE58A700F}"/>
    <cellStyle name="Text Indent C 3 2" xfId="7259" xr:uid="{289C067B-062A-4E74-AF47-3F8755C60896}"/>
    <cellStyle name="Text Indent C 3 3" xfId="7260" xr:uid="{7BB1378F-9F39-46DE-A332-F312E1E1FB29}"/>
    <cellStyle name="Text Indent C 4" xfId="2304" xr:uid="{3367BE1E-2FD6-4C64-86E4-E259E6FADB83}"/>
    <cellStyle name="Text Indent C 4 2" xfId="7261" xr:uid="{7E18733A-1A4C-4BD9-A2D4-16F61B2AE83C}"/>
    <cellStyle name="Text Indent C 4 3" xfId="7262" xr:uid="{6D0A5F2C-B80B-4AB2-BD61-1F3EBD8D2F7B}"/>
    <cellStyle name="Text Indent C 5" xfId="2305" xr:uid="{89D1E888-D723-46D2-B7C5-1BEE14F69BF7}"/>
    <cellStyle name="Text Indent C 5 2" xfId="7263" xr:uid="{3ACB76DB-5FE6-4493-B5D4-B6B2AF957B90}"/>
    <cellStyle name="Text Indent C 5 3" xfId="7264" xr:uid="{ACEFD7A9-3BFC-4CB9-B39D-E27ED80FFC85}"/>
    <cellStyle name="Text Indent C 6" xfId="2306" xr:uid="{64AB7D60-AF43-4D04-8095-DF86230DE7C4}"/>
    <cellStyle name="Text Indent C 6 2" xfId="7265" xr:uid="{812BF5CD-63C2-4233-8560-8AB93A5EC8DC}"/>
    <cellStyle name="Text Indent C 6 3" xfId="7266" xr:uid="{3E2C650B-310F-4165-9868-F16D13FABD98}"/>
    <cellStyle name="Text Indent C 7" xfId="2307" xr:uid="{75B2465D-0BC8-42A4-A3D9-A57895B963D3}"/>
    <cellStyle name="Text Indent C 7 2" xfId="7267" xr:uid="{CDF1ECCD-CBDD-4A3C-80A7-30BA90DA97AB}"/>
    <cellStyle name="Text Indent C 7 3" xfId="7268" xr:uid="{3C37EC4E-EC6D-4C03-AA3C-C0E7277F7D63}"/>
    <cellStyle name="Text Indent C 8" xfId="2308" xr:uid="{0F65111C-942D-430C-BE9F-350DBC612891}"/>
    <cellStyle name="Text Indent C 8 2" xfId="7269" xr:uid="{3045599F-F134-4765-95B0-4AFE4B5ABF4C}"/>
    <cellStyle name="Text Indent C 8 3" xfId="7270" xr:uid="{9BA61D15-F4C6-43A2-B9DD-6E22BE3B8849}"/>
    <cellStyle name="Text Indent C 9" xfId="2309" xr:uid="{49CC3BDF-0158-4AFD-88E6-AB5BC2FE7C66}"/>
    <cellStyle name="Text Indent C 9 2" xfId="7271" xr:uid="{6AC560C1-B25D-4988-8913-2B08069FE543}"/>
    <cellStyle name="Text Indent C 9 3" xfId="7272" xr:uid="{A89EE236-F060-4FA5-A637-B57266E97628}"/>
    <cellStyle name="Title 10" xfId="1723" xr:uid="{D8779416-6340-4E69-A3F9-7832019E4446}"/>
    <cellStyle name="Title 10 2" xfId="7273" xr:uid="{A4DF752C-ADE3-41D9-B1DE-377D93B39EA2}"/>
    <cellStyle name="Title 10 3" xfId="7274" xr:uid="{6FF67EEB-FFEA-40E7-98AA-CF2F508E2020}"/>
    <cellStyle name="Title 11" xfId="1724" xr:uid="{08AC997A-533F-4B44-9011-D451661CD940}"/>
    <cellStyle name="Title 11 2" xfId="7275" xr:uid="{4F80DC20-3EC7-4888-982B-BDDF2DE3E2C9}"/>
    <cellStyle name="Title 11 3" xfId="7276" xr:uid="{21F5DC00-8C67-4385-990F-C702E16BC795}"/>
    <cellStyle name="Title 12" xfId="1725" xr:uid="{4586B3E5-6897-48CA-9B8D-95866358F1C5}"/>
    <cellStyle name="Title 12 2" xfId="7277" xr:uid="{6C5A90E4-7553-41EE-A67A-C684E7D9EFD5}"/>
    <cellStyle name="Title 12 3" xfId="7278" xr:uid="{3F1335D8-CA4F-4E18-9ACE-7DC25BEF0221}"/>
    <cellStyle name="Title 13" xfId="1726" xr:uid="{8BB116F1-7103-4FED-AED2-2EFA2B0A89AD}"/>
    <cellStyle name="Title 13 2" xfId="7279" xr:uid="{5AE01B6D-5DC4-4940-927A-E3E16A0A1A93}"/>
    <cellStyle name="Title 13 3" xfId="7280" xr:uid="{45215F1E-72C5-40E0-BE4E-299B3A98E9E6}"/>
    <cellStyle name="Title 14" xfId="1727" xr:uid="{AA4C017F-AB7B-48C5-95E7-71C08A5586F1}"/>
    <cellStyle name="Title 14 2" xfId="7281" xr:uid="{D674D767-A809-4666-A4A6-83C8C7451216}"/>
    <cellStyle name="Title 14 3" xfId="7282" xr:uid="{22AA5ECB-58EE-4E27-8EA4-7B6D2967E1C7}"/>
    <cellStyle name="Title 15" xfId="1728" xr:uid="{8F0F4737-7051-4E28-877D-7F83BFD4DB84}"/>
    <cellStyle name="Title 15 2" xfId="7283" xr:uid="{F17BA3FF-5DA2-4DAD-B4E5-68ED7C56D884}"/>
    <cellStyle name="Title 15 3" xfId="7284" xr:uid="{4A8F912C-B93D-4E7D-A787-2DFF6D400A8E}"/>
    <cellStyle name="Title 16" xfId="1729" xr:uid="{3C070B80-7582-4F74-A6FC-F318C77D21F9}"/>
    <cellStyle name="Title 16 2" xfId="7285" xr:uid="{E0057195-6092-45C9-80EA-C03C5413F4F6}"/>
    <cellStyle name="Title 16 3" xfId="7286" xr:uid="{7B94881B-0150-4B3B-96EF-8BDAAFE01AD6}"/>
    <cellStyle name="Title 17" xfId="1730" xr:uid="{409F9D8C-393F-4F08-93F3-E843C87A5CD8}"/>
    <cellStyle name="Title 17 2" xfId="7287" xr:uid="{183CC647-9604-40E4-938E-5AEB29869670}"/>
    <cellStyle name="Title 17 3" xfId="7288" xr:uid="{21ED1DA8-63F7-42F5-8A2F-369FD7F8ECAD}"/>
    <cellStyle name="Title 18" xfId="1731" xr:uid="{68022DC0-7EAD-4B5D-86E5-2F7730620032}"/>
    <cellStyle name="Title 18 2" xfId="7289" xr:uid="{D836C6B0-389D-42F9-9F5C-1E34F33335C7}"/>
    <cellStyle name="Title 18 3" xfId="7290" xr:uid="{0AB997D6-CBAC-488F-BD47-A233030578BF}"/>
    <cellStyle name="Title 19" xfId="1732" xr:uid="{90FC6D07-335C-48C9-B076-F9EA9168295E}"/>
    <cellStyle name="Title 19 2" xfId="7291" xr:uid="{334C40C7-7C29-4941-A49B-026DAF5A65F2}"/>
    <cellStyle name="Title 19 3" xfId="7292" xr:uid="{344A82F7-EDD8-41A6-BB4D-4BE5F1B2D318}"/>
    <cellStyle name="Title 2" xfId="1733" xr:uid="{65286083-E184-4817-80E5-053D05124F70}"/>
    <cellStyle name="Title 2 2" xfId="7293" xr:uid="{9BB91DE5-D0F2-480B-B325-874B8B8DA9EE}"/>
    <cellStyle name="Title 2 3" xfId="7294" xr:uid="{1128CC3A-C7C2-40D9-9B07-0A3E6BFB98B9}"/>
    <cellStyle name="Title 20" xfId="1734" xr:uid="{F16C3435-BA2D-426F-AEB3-04FF3D3726FD}"/>
    <cellStyle name="Title 20 2" xfId="7295" xr:uid="{EAB0D333-3FF9-4E08-92CF-4AA33FA4A7BC}"/>
    <cellStyle name="Title 20 3" xfId="7296" xr:uid="{1C4BD7A4-2105-4BF9-B5D1-D780646DAF63}"/>
    <cellStyle name="Title 21" xfId="1735" xr:uid="{71B72D91-DEDA-41C5-B881-6A964339FFE9}"/>
    <cellStyle name="Title 21 2" xfId="7297" xr:uid="{D0B309A6-9442-435D-BE29-55385182F375}"/>
    <cellStyle name="Title 21 3" xfId="7298" xr:uid="{FD892BD9-EB14-4F6F-B9C6-10E931865E8E}"/>
    <cellStyle name="Title 22" xfId="1736" xr:uid="{8E25D96D-A04D-4B8C-8CD9-9B2DD011B9E3}"/>
    <cellStyle name="Title 22 2" xfId="7299" xr:uid="{6CB79422-6836-47CC-AE86-F217590B225B}"/>
    <cellStyle name="Title 22 3" xfId="7300" xr:uid="{5E717498-77AE-498F-AA7C-B29870A1B6C2}"/>
    <cellStyle name="Title 23" xfId="1737" xr:uid="{CDF7083D-42A3-4B89-8CA4-902386FB8A5D}"/>
    <cellStyle name="Title 23 2" xfId="7301" xr:uid="{ADE2A8BE-663B-4A30-9362-FA06893FBEBC}"/>
    <cellStyle name="Title 23 3" xfId="7302" xr:uid="{918B1D47-0D04-402E-B33B-D0C2B1D2403E}"/>
    <cellStyle name="Title 24" xfId="1738" xr:uid="{CE3951BB-16CD-4A2A-9CDA-01F65647D3BA}"/>
    <cellStyle name="Title 24 2" xfId="7303" xr:uid="{62A69BBD-0F0C-4EB4-B8A1-066BD44E2BA5}"/>
    <cellStyle name="Title 24 3" xfId="7304" xr:uid="{0CA5989A-7968-40F6-823B-FE381493B3DE}"/>
    <cellStyle name="Title 25" xfId="1739" xr:uid="{5D3DD6EA-3634-45AB-B9C0-D0B444D5CE61}"/>
    <cellStyle name="Title 25 2" xfId="7305" xr:uid="{44C87D69-E1A3-4714-9297-CBBB97CBE9CA}"/>
    <cellStyle name="Title 25 3" xfId="7306" xr:uid="{A5C7B4C9-D782-40B2-83D1-173C3543AB65}"/>
    <cellStyle name="Title 26" xfId="1740" xr:uid="{D14E6B12-C6E7-438E-91A0-1C5815FB6A29}"/>
    <cellStyle name="Title 26 2" xfId="7307" xr:uid="{2F3F445B-1266-4BBD-8EA0-2415889B5820}"/>
    <cellStyle name="Title 26 3" xfId="7308" xr:uid="{9B91E58B-45FE-46B5-9E5F-68BB44E41D3A}"/>
    <cellStyle name="Title 27" xfId="1741" xr:uid="{9B27D940-98F9-4E27-B8DB-136072B4AE8E}"/>
    <cellStyle name="Title 27 2" xfId="7309" xr:uid="{CD8EF714-86C5-4099-85D6-6256EEAEDA47}"/>
    <cellStyle name="Title 27 3" xfId="7310" xr:uid="{6C9234DC-BF9E-49EA-8517-9B9516969D70}"/>
    <cellStyle name="Title 28" xfId="1742" xr:uid="{16BF3AFF-2B0B-4A1A-B55D-D4B48842B78B}"/>
    <cellStyle name="Title 28 2" xfId="7311" xr:uid="{8A67735E-830A-4FFE-810E-A8385E9B9EB3}"/>
    <cellStyle name="Title 28 3" xfId="7312" xr:uid="{45AA1E11-8226-4132-AFF3-3C02499BD3A6}"/>
    <cellStyle name="Title 29" xfId="1743" xr:uid="{3230EF4C-1037-4E1C-AEFF-EAAF13911CF9}"/>
    <cellStyle name="Title 29 2" xfId="7313" xr:uid="{87E902C3-0BAB-418F-9DC7-3B5CA838B947}"/>
    <cellStyle name="Title 29 3" xfId="7314" xr:uid="{CE8C6704-9D8F-4D62-853B-CCF595A733F0}"/>
    <cellStyle name="Title 3" xfId="1744" xr:uid="{E2F767B9-4721-45DD-89A7-34147C93BDD5}"/>
    <cellStyle name="Title 3 2" xfId="7315" xr:uid="{B9238653-2D5E-40D6-86A5-6E18B6D171F1}"/>
    <cellStyle name="Title 3 3" xfId="7316" xr:uid="{03DA2A76-EB84-425F-92CB-DFA20F102378}"/>
    <cellStyle name="Title 30" xfId="1745" xr:uid="{F272908B-8B38-4C59-90FD-688515764A17}"/>
    <cellStyle name="Title 30 2" xfId="7317" xr:uid="{AC9373D9-E1D1-4F69-8F64-8B34C5B84085}"/>
    <cellStyle name="Title 30 3" xfId="7318" xr:uid="{EBB9D9FD-9A1C-4A33-A6F1-414C13FB7055}"/>
    <cellStyle name="Title 31" xfId="1746" xr:uid="{C64E0294-A867-4E90-BE84-985A4FBBA75E}"/>
    <cellStyle name="Title 31 2" xfId="7319" xr:uid="{5AC9941F-E261-4F24-8AF0-6C0FEC83BD81}"/>
    <cellStyle name="Title 31 3" xfId="7320" xr:uid="{428709FF-4C14-409C-8029-123FEDFB0DC9}"/>
    <cellStyle name="Title 32" xfId="1747" xr:uid="{3363F804-ECC1-407C-A228-1E4711C1F0C3}"/>
    <cellStyle name="Title 32 2" xfId="7321" xr:uid="{CC707128-7907-4D2B-92D5-F1E6B11E0AC5}"/>
    <cellStyle name="Title 32 3" xfId="7322" xr:uid="{339F3BD4-4934-4DB3-B6A2-AE2212989E61}"/>
    <cellStyle name="Title 33" xfId="1748" xr:uid="{CEC47266-0EDA-4F0D-B8FB-B7E1C2619F79}"/>
    <cellStyle name="Title 33 2" xfId="7323" xr:uid="{46A71458-8306-460D-848C-6FE0D62B118E}"/>
    <cellStyle name="Title 33 3" xfId="7324" xr:uid="{652A0A64-1099-41D3-B7FE-952137457FAB}"/>
    <cellStyle name="Title 34" xfId="1749" xr:uid="{753D57DB-6BE3-4368-8CC6-CC6E9C106A5E}"/>
    <cellStyle name="Title 34 2" xfId="7325" xr:uid="{C6E345D5-24AF-4A98-A637-1DE40C6A664E}"/>
    <cellStyle name="Title 34 3" xfId="7326" xr:uid="{F89313B4-D2F6-4E7E-8127-E457C488F3E7}"/>
    <cellStyle name="Title 35" xfId="1750" xr:uid="{5771DF48-F515-460B-B8DE-CA441BB4D384}"/>
    <cellStyle name="Title 35 2" xfId="7327" xr:uid="{6E41ADD4-2903-45E4-AE5E-101DDFE268CB}"/>
    <cellStyle name="Title 35 3" xfId="7328" xr:uid="{2507D056-468D-4F12-A799-8A99485B8666}"/>
    <cellStyle name="Title 36" xfId="1751" xr:uid="{52DC2B88-F854-4106-97E4-2EC6D5E9A403}"/>
    <cellStyle name="Title 36 2" xfId="7329" xr:uid="{4CE8D3F5-D28C-493F-928B-58F071806C3B}"/>
    <cellStyle name="Title 36 3" xfId="7330" xr:uid="{CC08F53F-42C1-4746-921A-539CA3DF647D}"/>
    <cellStyle name="Title 37" xfId="1752" xr:uid="{DC80F52B-AD36-46C5-AD09-E61E1F8A5C17}"/>
    <cellStyle name="Title 37 2" xfId="7331" xr:uid="{234A7E98-73EE-4C07-905D-7E1676694371}"/>
    <cellStyle name="Title 37 3" xfId="7332" xr:uid="{17E89404-7560-425C-B932-3833368D8AB1}"/>
    <cellStyle name="Title 4" xfId="1753" xr:uid="{9FE0CBA3-7A8E-4317-A270-36C00635B4B9}"/>
    <cellStyle name="Title 4 2" xfId="7333" xr:uid="{B08558D4-E32F-4D2C-8051-6F8FC15C7913}"/>
    <cellStyle name="Title 4 3" xfId="7334" xr:uid="{2989F078-F323-423A-8C4E-4D9F95925265}"/>
    <cellStyle name="Title 5" xfId="1754" xr:uid="{C54586A8-89B9-413B-BFF1-BF945E13415A}"/>
    <cellStyle name="Title 5 2" xfId="7335" xr:uid="{94EE06FA-26C0-498F-A538-0C8F884F660D}"/>
    <cellStyle name="Title 5 3" xfId="7336" xr:uid="{D7FE2AC0-CF97-401B-B0F9-495DEA8CCA49}"/>
    <cellStyle name="Title 6" xfId="1755" xr:uid="{93DE2106-8056-4CF7-BFAD-B95DF03C8976}"/>
    <cellStyle name="Title 6 2" xfId="7337" xr:uid="{024BD9CB-B675-475C-8B3F-9338D4F3C8BF}"/>
    <cellStyle name="Title 6 3" xfId="7338" xr:uid="{3C275D28-EF42-4208-83D7-05309FCEF3EB}"/>
    <cellStyle name="Title 7" xfId="1756" xr:uid="{80A5D59A-CD64-4D7E-947A-750EDBB9A842}"/>
    <cellStyle name="Title 7 2" xfId="7339" xr:uid="{6FD1DB70-1075-48EC-8DEA-55A6F0B5DE38}"/>
    <cellStyle name="Title 7 3" xfId="7340" xr:uid="{1AEEF561-CBDD-43C9-98C2-D7B2BD2BCFC0}"/>
    <cellStyle name="Title 8" xfId="1757" xr:uid="{6304F002-A8B3-48CB-B125-74C858230602}"/>
    <cellStyle name="Title 8 2" xfId="7341" xr:uid="{9F80532D-FC0E-4EBA-B225-55757042161F}"/>
    <cellStyle name="Title 8 3" xfId="7342" xr:uid="{57E28545-A26B-4628-B86D-A4CB72D64D40}"/>
    <cellStyle name="Title 9" xfId="1758" xr:uid="{8A7F65BC-C7FD-4F54-8C74-13228BAED7FC}"/>
    <cellStyle name="Title 9 2" xfId="7343" xr:uid="{AB0F93FE-BDFA-4B99-B1EB-6214D4BA9B0E}"/>
    <cellStyle name="Title 9 3" xfId="7344" xr:uid="{13055408-4109-4C78-B9B1-1453ADB34687}"/>
    <cellStyle name="Total 10" xfId="1759" xr:uid="{47B4BDC5-D66E-49C2-B00D-EBB1E7E16462}"/>
    <cellStyle name="Total 10 2" xfId="7345" xr:uid="{4A44B137-69A9-4CF4-A3A9-0286AB767721}"/>
    <cellStyle name="Total 10 3" xfId="7346" xr:uid="{10CF1374-66F9-4527-A53B-18B87429BF0E}"/>
    <cellStyle name="Total 11" xfId="1760" xr:uid="{8B9E6C72-58FA-4B6F-A33D-071217057115}"/>
    <cellStyle name="Total 11 2" xfId="7347" xr:uid="{C0918F16-D49D-4CAF-A8B6-569A8BB34084}"/>
    <cellStyle name="Total 11 3" xfId="7348" xr:uid="{F145D9A1-AFD1-43E6-B92C-B80BE9971202}"/>
    <cellStyle name="Total 12" xfId="1761" xr:uid="{F02E1A56-96B5-4311-A851-C8E1FE9ED3A6}"/>
    <cellStyle name="Total 12 2" xfId="7349" xr:uid="{F09164B3-85BA-4A8E-8D07-FD3EDE71BA75}"/>
    <cellStyle name="Total 12 3" xfId="7350" xr:uid="{C43DD88C-C6A5-44D1-91FB-F06625691FCD}"/>
    <cellStyle name="Total 13" xfId="1762" xr:uid="{F2B4E805-E2EF-4001-8051-DEB8807BF49C}"/>
    <cellStyle name="Total 13 2" xfId="7351" xr:uid="{2FD8C91E-9561-4491-A0AC-485004A2BB75}"/>
    <cellStyle name="Total 13 3" xfId="7352" xr:uid="{DBE877EA-C3E2-4B8B-8AE0-E3E273021FF6}"/>
    <cellStyle name="Total 14" xfId="1763" xr:uid="{344533FA-0F82-4D34-9807-3EAFDD4C4881}"/>
    <cellStyle name="Total 14 2" xfId="7353" xr:uid="{69FCFE3E-A5E5-4600-BE71-584A7B43D8E2}"/>
    <cellStyle name="Total 14 3" xfId="7354" xr:uid="{103CDB4D-490A-4736-87F5-78A440746D2D}"/>
    <cellStyle name="Total 15" xfId="1764" xr:uid="{AB683738-023B-43BD-8386-58C771D2D686}"/>
    <cellStyle name="Total 15 2" xfId="7355" xr:uid="{1D7725BA-5B22-4B23-9ECB-4D4F253F31C1}"/>
    <cellStyle name="Total 15 3" xfId="7356" xr:uid="{6659EEC5-A14C-44B0-8745-B5CAB24BE7DD}"/>
    <cellStyle name="Total 16" xfId="1765" xr:uid="{0537F375-88CF-4A5A-B60D-71FACC0A00BC}"/>
    <cellStyle name="Total 16 2" xfId="7357" xr:uid="{869014B7-7602-4DD9-8902-C9F4574BD607}"/>
    <cellStyle name="Total 16 3" xfId="7358" xr:uid="{36841832-6998-4C3E-8BB6-296F4053EF36}"/>
    <cellStyle name="Total 17" xfId="1766" xr:uid="{7006A21F-7A7E-4848-93AD-0C4D2C9E1F39}"/>
    <cellStyle name="Total 17 2" xfId="7359" xr:uid="{EB58DDFF-981B-4A92-92FA-F061F7807E93}"/>
    <cellStyle name="Total 17 3" xfId="7360" xr:uid="{35BF6B77-D6B9-4083-8559-25EEB11ADDA5}"/>
    <cellStyle name="Total 18" xfId="1767" xr:uid="{433A02E1-8719-43DB-92F4-A619D78957FA}"/>
    <cellStyle name="Total 18 2" xfId="7361" xr:uid="{B432CE55-2023-4EB8-85D2-DFD5A207F18A}"/>
    <cellStyle name="Total 18 3" xfId="7362" xr:uid="{7104EEF5-DF7A-48E9-81BC-CD12B9DC64FD}"/>
    <cellStyle name="Total 19" xfId="1768" xr:uid="{466E46CB-38C4-40BE-A2FA-130B4D6C7A49}"/>
    <cellStyle name="Total 19 2" xfId="7363" xr:uid="{09E8E759-5F04-4E15-9BEC-1D305CEFCF7C}"/>
    <cellStyle name="Total 19 3" xfId="7364" xr:uid="{0B09F5C6-6467-4382-A01D-8B190B3C8CEC}"/>
    <cellStyle name="Total 2" xfId="1769" xr:uid="{2470C78A-DD2E-4C7C-8996-AC402FEA99F6}"/>
    <cellStyle name="Total 2 2" xfId="7365" xr:uid="{57F34644-20CE-4195-A538-1FA2A14E3745}"/>
    <cellStyle name="Total 2 3" xfId="7366" xr:uid="{27520DC0-C3E8-4089-BE56-5D036B02A560}"/>
    <cellStyle name="Total 20" xfId="1770" xr:uid="{DF63B05B-69ED-4D05-BFEB-4AEB452F4B27}"/>
    <cellStyle name="Total 20 2" xfId="7367" xr:uid="{E7938A2A-3F9C-4E2C-87AE-32FB2347FF23}"/>
    <cellStyle name="Total 20 3" xfId="7368" xr:uid="{4042B43F-1993-4127-87C8-63E8D532A4E2}"/>
    <cellStyle name="Total 21" xfId="1771" xr:uid="{948D884B-2EB9-4A7D-9C47-0AD50BB80B75}"/>
    <cellStyle name="Total 21 2" xfId="7369" xr:uid="{28AB773E-1C7A-47B2-9142-181A6799AA8B}"/>
    <cellStyle name="Total 21 3" xfId="7370" xr:uid="{632A95A4-E9D3-46A9-B536-D7A0260DC02B}"/>
    <cellStyle name="Total 22" xfId="1772" xr:uid="{F6E72DCF-8BBD-4DBB-B007-7D5672298A52}"/>
    <cellStyle name="Total 22 2" xfId="7371" xr:uid="{EE55713F-1389-476F-AF7A-518736FCF848}"/>
    <cellStyle name="Total 22 3" xfId="7372" xr:uid="{0E3689F4-FAB7-4CB1-9E8A-B1BB010DE644}"/>
    <cellStyle name="Total 23" xfId="1773" xr:uid="{056F1E90-4237-4A0C-9709-F6B5B5149382}"/>
    <cellStyle name="Total 23 2" xfId="7373" xr:uid="{79EA6281-11DA-440F-8E93-10D42F713C5F}"/>
    <cellStyle name="Total 23 3" xfId="7374" xr:uid="{1594422B-AECD-45DD-B215-3DCA543C78E6}"/>
    <cellStyle name="Total 24" xfId="1774" xr:uid="{B00AAF96-ED2D-4F98-BEE0-42860F904D89}"/>
    <cellStyle name="Total 24 2" xfId="7375" xr:uid="{8FE3A6C8-5C0D-4FA0-85F5-EB718AA6F199}"/>
    <cellStyle name="Total 24 3" xfId="7376" xr:uid="{33C10C4A-03AC-4AC0-9414-84B640E53246}"/>
    <cellStyle name="Total 25" xfId="1775" xr:uid="{BDF982CC-5E7E-476A-B95D-B6ED1C5338D5}"/>
    <cellStyle name="Total 25 2" xfId="7377" xr:uid="{68525671-C16C-4D22-A849-BF71CAF1B194}"/>
    <cellStyle name="Total 25 3" xfId="7378" xr:uid="{A6616000-3704-440B-B8B6-449994AFECEE}"/>
    <cellStyle name="Total 26" xfId="1776" xr:uid="{D906163D-4B47-4A19-BFBA-2546B0DF2DF8}"/>
    <cellStyle name="Total 26 2" xfId="7379" xr:uid="{17FBCC7E-76CD-42F1-A627-138F7696C7FD}"/>
    <cellStyle name="Total 26 3" xfId="7380" xr:uid="{DFD0493B-80D3-41C3-A718-6F8E1C066249}"/>
    <cellStyle name="Total 27" xfId="1777" xr:uid="{3BC43FA9-178F-4EA3-AC49-208B989ADFF0}"/>
    <cellStyle name="Total 27 2" xfId="7381" xr:uid="{8A47C984-56F4-4066-9AF9-67DAF101FCC8}"/>
    <cellStyle name="Total 27 3" xfId="7382" xr:uid="{2BFE21F8-466D-4DA7-ADDC-94D3214BA0B2}"/>
    <cellStyle name="Total 28" xfId="1778" xr:uid="{E85E2F44-9638-43F7-AC7C-3DE85979756C}"/>
    <cellStyle name="Total 28 2" xfId="7383" xr:uid="{4102B47E-D7FE-4D1F-9700-E2ED40AF4FEA}"/>
    <cellStyle name="Total 28 3" xfId="7384" xr:uid="{D9F8D838-6D6D-40D0-8170-DFC763A97919}"/>
    <cellStyle name="Total 29" xfId="1779" xr:uid="{B55558F6-69B5-4081-9A59-57F3D26569B2}"/>
    <cellStyle name="Total 29 2" xfId="7385" xr:uid="{FB9CF006-19FC-45F0-8D15-78BA1091B4B5}"/>
    <cellStyle name="Total 29 3" xfId="7386" xr:uid="{DDFF09D2-9D03-4AF9-AA66-94DE691E9C7B}"/>
    <cellStyle name="Total 3" xfId="1780" xr:uid="{E0B5DE08-F7D1-4F5F-B90C-E9AEA66BCCC9}"/>
    <cellStyle name="Total 3 2" xfId="7387" xr:uid="{3A9ED457-227B-423C-BB5E-CF0D657A7AB7}"/>
    <cellStyle name="Total 3 3" xfId="7388" xr:uid="{77BFA354-EF9F-4F00-B1E4-F0EF70679260}"/>
    <cellStyle name="Total 30" xfId="1781" xr:uid="{4DFED6A5-6785-4124-AD7F-251B331B8F69}"/>
    <cellStyle name="Total 30 2" xfId="7389" xr:uid="{323B3A3C-EA4A-41B9-A8E4-6CE3C6630D2E}"/>
    <cellStyle name="Total 30 3" xfId="7390" xr:uid="{B2173E49-76EE-45F7-A8C3-BCC7CAC70089}"/>
    <cellStyle name="Total 31" xfId="1782" xr:uid="{8C9DB01C-69C5-41F8-A26E-3BE5ED8290F8}"/>
    <cellStyle name="Total 31 2" xfId="7391" xr:uid="{0189166F-6205-415D-8739-03201A4E79B8}"/>
    <cellStyle name="Total 31 3" xfId="7392" xr:uid="{3416DF47-0084-4CCD-BFC0-B1585798FBCE}"/>
    <cellStyle name="Total 32" xfId="1783" xr:uid="{CDBBE695-788B-4745-97DA-62A45CE6CCB3}"/>
    <cellStyle name="Total 32 2" xfId="7393" xr:uid="{10AC3C79-3CDD-497F-9D78-E98CF58E8927}"/>
    <cellStyle name="Total 32 3" xfId="7394" xr:uid="{2BDEAC27-F6EB-4E4A-839D-7808F75F94AE}"/>
    <cellStyle name="Total 33" xfId="1784" xr:uid="{5763FC7E-CEA9-460A-A94F-A83CFC8B0565}"/>
    <cellStyle name="Total 33 2" xfId="7395" xr:uid="{8574F27A-A38E-4925-815E-CAFFCE49700E}"/>
    <cellStyle name="Total 33 3" xfId="7396" xr:uid="{8D5589E3-3232-4248-8497-2E52FE4C7347}"/>
    <cellStyle name="Total 34" xfId="1785" xr:uid="{8F7675B6-F6FA-45DC-AD4D-C2F394A1143B}"/>
    <cellStyle name="Total 34 2" xfId="7397" xr:uid="{B9B75986-0EBE-4011-871E-5430184F26C0}"/>
    <cellStyle name="Total 34 3" xfId="7398" xr:uid="{E2FA6BB2-4E7A-442A-A80C-8D6D186B4DE7}"/>
    <cellStyle name="Total 35" xfId="1786" xr:uid="{DD7C0880-EA5E-4654-A11C-2EE406308042}"/>
    <cellStyle name="Total 35 2" xfId="7399" xr:uid="{F77B63BA-E1F6-4A75-9B23-C9D673888CBA}"/>
    <cellStyle name="Total 35 3" xfId="7400" xr:uid="{B9EB30BE-64D8-4C77-92A9-021CE3821962}"/>
    <cellStyle name="Total 36" xfId="1787" xr:uid="{42DA68E2-B367-4819-892F-26B208710709}"/>
    <cellStyle name="Total 36 2" xfId="7401" xr:uid="{24BBC781-3604-4DFF-86B0-4E6ED25702E3}"/>
    <cellStyle name="Total 36 3" xfId="7402" xr:uid="{D5960CEC-12E9-49B9-AEB2-76BD1BFAED31}"/>
    <cellStyle name="Total 37" xfId="1788" xr:uid="{7DCC3AAB-35A7-4593-B48D-4ED290798BFB}"/>
    <cellStyle name="Total 37 2" xfId="7403" xr:uid="{7C4B08D3-7E89-4A27-B806-E88C80F3094B}"/>
    <cellStyle name="Total 37 3" xfId="7404" xr:uid="{AB837616-A86F-4666-B5EA-662A4A227EFF}"/>
    <cellStyle name="Total 4" xfId="1789" xr:uid="{2F6AC898-EF3C-4EF8-9EF9-F4654166DAB2}"/>
    <cellStyle name="Total 4 2" xfId="7405" xr:uid="{BFEDA97B-D48E-49B3-ACF8-49D73A151CE1}"/>
    <cellStyle name="Total 4 3" xfId="7406" xr:uid="{C8FB3365-0762-424D-B749-3ED9EE3B7FCB}"/>
    <cellStyle name="Total 5" xfId="1790" xr:uid="{7B3C2F57-281D-48BD-8F78-025E198F7881}"/>
    <cellStyle name="Total 5 2" xfId="7407" xr:uid="{A762324E-6AEE-43F4-96AF-6268CB6AF2EF}"/>
    <cellStyle name="Total 5 3" xfId="7408" xr:uid="{DF4C27BD-E8C8-4D79-9602-9BD0C875845F}"/>
    <cellStyle name="Total 6" xfId="1791" xr:uid="{E5268953-EB00-4F9C-A7D1-42E078046495}"/>
    <cellStyle name="Total 6 2" xfId="7409" xr:uid="{0A41512C-226E-4649-9C8A-792C0D1D82DB}"/>
    <cellStyle name="Total 6 3" xfId="7410" xr:uid="{27667A5D-4FCC-4AFB-96E4-1103CB045435}"/>
    <cellStyle name="Total 7" xfId="1792" xr:uid="{6CDF028F-7ED2-4298-A3B4-597D03E38478}"/>
    <cellStyle name="Total 7 2" xfId="7411" xr:uid="{679326A3-5550-40E6-88E4-A1824B9C27CC}"/>
    <cellStyle name="Total 7 3" xfId="7412" xr:uid="{E637C458-F420-4D03-8D36-42AB6A36BD10}"/>
    <cellStyle name="Total 8" xfId="1793" xr:uid="{C8FB907B-01AF-4E94-920D-2652F6785CB8}"/>
    <cellStyle name="Total 8 2" xfId="7413" xr:uid="{5037E335-3C5A-426D-B1B8-69C35BD2F560}"/>
    <cellStyle name="Total 8 3" xfId="7414" xr:uid="{CA398A2C-15BD-4792-9975-1E8790C56DDD}"/>
    <cellStyle name="Total 9" xfId="1794" xr:uid="{048AE464-1D5E-4929-A3BB-345A33F7AB63}"/>
    <cellStyle name="Total 9 2" xfId="7415" xr:uid="{E10255A3-42D9-425A-918A-89D6E5363BCE}"/>
    <cellStyle name="Total 9 3" xfId="7416" xr:uid="{1F539B6F-A15C-48AD-903B-4B4F6C47EBDB}"/>
    <cellStyle name="Unchecked" xfId="2310" xr:uid="{CC894729-BF6A-4DB8-B050-7F6B336C5740}"/>
    <cellStyle name="Unchecked 2" xfId="7417" xr:uid="{F46EF185-FDA8-4033-BAB3-90D14D38B786}"/>
    <cellStyle name="Unchecked 3" xfId="7418" xr:uid="{5C9DAF9D-3EB4-42F3-946A-90CA2A75BA89}"/>
    <cellStyle name="Units" xfId="2311" xr:uid="{FF95D1C4-4FB5-4A9F-995C-132037BCB495}"/>
    <cellStyle name="Units 2" xfId="7419" xr:uid="{E9FF2426-55F0-4E28-83A5-E7F387F1E881}"/>
    <cellStyle name="Units 3" xfId="7420" xr:uid="{ED611E4C-D857-4DEF-9B6A-E3D3338CB0EB}"/>
    <cellStyle name="Units of Measure" xfId="2312" xr:uid="{C36BFECE-235B-45A8-9A11-D8E2BADE727B}"/>
    <cellStyle name="Units of Measure 2" xfId="7421" xr:uid="{A4AEBE90-BF4C-43B2-9DBC-3B6B732A207B}"/>
    <cellStyle name="Units of Measure 3" xfId="7422" xr:uid="{960617C5-0C59-4D9C-949A-80776E8DFD6C}"/>
    <cellStyle name="Units_WICT Operating Cost 20080820" xfId="2313" xr:uid="{63EABA60-F1BF-4C99-B57A-D3E62D0B3C33}"/>
    <cellStyle name="Velký nadpis" xfId="2314" xr:uid="{416AB576-041E-4FE5-8620-BD4B91134CE1}"/>
    <cellStyle name="Velký nadpis 2" xfId="7423" xr:uid="{628D4B34-D32A-461F-B7E8-0E55B4FE3EBD}"/>
    <cellStyle name="Velký nadpis 3" xfId="7424" xr:uid="{9C451124-D3BA-4352-80B7-02ECEF8FEA11}"/>
    <cellStyle name="Währung [0]_PERSON2" xfId="2315" xr:uid="{ED3FCB76-2B14-4B8A-8D28-038413FFADF7}"/>
    <cellStyle name="Währung_PERSON2" xfId="2316" xr:uid="{E5CE831C-695A-4431-AEBF-D7CD5AD31E9E}"/>
    <cellStyle name="Warning Text 10" xfId="1795" xr:uid="{C588F7A7-2FE0-4E8A-934F-B889BA0A46E7}"/>
    <cellStyle name="Warning Text 10 2" xfId="7425" xr:uid="{56F5BE1E-7149-4DAB-BAF4-9FA47F712C05}"/>
    <cellStyle name="Warning Text 10 3" xfId="7426" xr:uid="{2E267E89-8876-4C6B-B042-8F88B7FBE939}"/>
    <cellStyle name="Warning Text 11" xfId="1796" xr:uid="{9F8427AC-52D6-4F52-8438-FC37C5A9B7F0}"/>
    <cellStyle name="Warning Text 11 2" xfId="7427" xr:uid="{352CC4BF-2B64-4BD5-85E4-DF9DAAA3EBA7}"/>
    <cellStyle name="Warning Text 11 3" xfId="7428" xr:uid="{977CFA98-F653-4CE6-B2D7-6A5EB5FF248F}"/>
    <cellStyle name="Warning Text 12" xfId="1797" xr:uid="{436B068A-E2F4-4420-90A4-BF10E116DCF5}"/>
    <cellStyle name="Warning Text 12 2" xfId="7429" xr:uid="{6295CFB0-9CAD-4473-931C-FE4D50E7D4E4}"/>
    <cellStyle name="Warning Text 12 3" xfId="7430" xr:uid="{F0E63B03-BCC8-4463-848E-60914C10F273}"/>
    <cellStyle name="Warning Text 13" xfId="1798" xr:uid="{04B90CF1-53B9-4AE7-ABB3-D083D2406DCE}"/>
    <cellStyle name="Warning Text 13 2" xfId="7431" xr:uid="{967C549E-5996-4C22-A723-90BDCA97FA33}"/>
    <cellStyle name="Warning Text 13 3" xfId="7432" xr:uid="{F30EFEDE-FA3F-4270-85AF-49B21362CF18}"/>
    <cellStyle name="Warning Text 14" xfId="1799" xr:uid="{3CABC11C-A6E4-47FE-B2D2-B4536A4A8671}"/>
    <cellStyle name="Warning Text 14 2" xfId="7433" xr:uid="{8B960C40-FE11-4B9A-AA43-C74922736253}"/>
    <cellStyle name="Warning Text 14 3" xfId="7434" xr:uid="{72DB71EB-3810-422B-BBA3-819601025EDF}"/>
    <cellStyle name="Warning Text 15" xfId="1800" xr:uid="{297F26AF-C9FD-4F02-A5A5-407D4E07A1F0}"/>
    <cellStyle name="Warning Text 15 2" xfId="7435" xr:uid="{08912CCF-ABD3-48E6-BB3D-95C3C7A1469A}"/>
    <cellStyle name="Warning Text 15 3" xfId="7436" xr:uid="{595344DE-596B-4AA4-94B2-DC8D33D294F4}"/>
    <cellStyle name="Warning Text 16" xfId="1801" xr:uid="{AEC3ED5C-4C82-4365-B559-FD541DABA028}"/>
    <cellStyle name="Warning Text 16 2" xfId="7437" xr:uid="{E791EF2A-BC09-4A26-A83E-2091D6C9916A}"/>
    <cellStyle name="Warning Text 16 3" xfId="7438" xr:uid="{B2F2B1DE-6856-4F30-9B71-06613853D43A}"/>
    <cellStyle name="Warning Text 17" xfId="1802" xr:uid="{657073DC-BC16-43B7-8634-3EA17711B78E}"/>
    <cellStyle name="Warning Text 17 2" xfId="7439" xr:uid="{38B05CB0-8711-413E-95BE-304C17A72477}"/>
    <cellStyle name="Warning Text 17 3" xfId="7440" xr:uid="{66DF94F7-CA36-4CB2-BAD8-FB78FCE7148C}"/>
    <cellStyle name="Warning Text 18" xfId="1803" xr:uid="{49B51D64-3E3C-42CD-A665-7A7A6467C475}"/>
    <cellStyle name="Warning Text 18 2" xfId="7441" xr:uid="{D5668E6E-CCE8-4379-A348-804477088CEF}"/>
    <cellStyle name="Warning Text 18 3" xfId="7442" xr:uid="{ED6DE27A-EF45-44B9-AA74-D1C1BBD067F1}"/>
    <cellStyle name="Warning Text 19" xfId="1804" xr:uid="{7060146F-8CDE-4F79-8824-B83B165FBFA1}"/>
    <cellStyle name="Warning Text 19 2" xfId="7443" xr:uid="{47CFCA7F-1B1D-481B-9AD8-3D48AE102289}"/>
    <cellStyle name="Warning Text 19 3" xfId="7444" xr:uid="{EE324D3A-06B3-4857-9D3F-E005A24A27DA}"/>
    <cellStyle name="Warning Text 2" xfId="1805" xr:uid="{088AA79E-2320-4FFA-AF60-7465FE76CBB0}"/>
    <cellStyle name="Warning Text 2 2" xfId="7445" xr:uid="{E9264B64-2364-48C5-A731-6D70589D6F36}"/>
    <cellStyle name="Warning Text 2 3" xfId="7446" xr:uid="{88FF6003-2DF5-498C-A00B-2B7AA6E91774}"/>
    <cellStyle name="Warning Text 20" xfId="1806" xr:uid="{11DEF5E4-2A28-47A2-AB46-91151AC33788}"/>
    <cellStyle name="Warning Text 20 2" xfId="7447" xr:uid="{FF0D3782-A182-4E9C-949D-75E3EA81B993}"/>
    <cellStyle name="Warning Text 20 3" xfId="7448" xr:uid="{926CF58E-09C5-4DF5-A34B-E08C4E4427D5}"/>
    <cellStyle name="Warning Text 21" xfId="1807" xr:uid="{D9260986-ECAF-47A5-AD60-0E2A89C075DE}"/>
    <cellStyle name="Warning Text 21 2" xfId="7449" xr:uid="{30B05D12-A4EC-46DF-89D7-F348ABA0CAE3}"/>
    <cellStyle name="Warning Text 21 3" xfId="7450" xr:uid="{AE66F119-D860-4215-AB1C-23BAC1466A5F}"/>
    <cellStyle name="Warning Text 22" xfId="1808" xr:uid="{319FCF54-AC71-4A22-A253-E4434E6157FC}"/>
    <cellStyle name="Warning Text 22 2" xfId="7451" xr:uid="{0A137A21-24AE-4CA5-875E-2BEA7CD85C80}"/>
    <cellStyle name="Warning Text 22 3" xfId="7452" xr:uid="{2AE7A99C-A55C-4D81-B5D8-9E06E4ADCEF8}"/>
    <cellStyle name="Warning Text 23" xfId="1809" xr:uid="{FD5C7B62-7638-4203-9D36-8475D158142A}"/>
    <cellStyle name="Warning Text 23 2" xfId="7453" xr:uid="{A3C202FE-FADE-4EB0-AD5F-AA2AE09066EC}"/>
    <cellStyle name="Warning Text 23 3" xfId="7454" xr:uid="{2550F876-187C-40FD-8440-2763E77EA0E4}"/>
    <cellStyle name="Warning Text 24" xfId="1810" xr:uid="{28654031-E776-4A89-ACFB-F7432DE50973}"/>
    <cellStyle name="Warning Text 24 2" xfId="7455" xr:uid="{68105153-17EA-489D-8B44-6AE534955345}"/>
    <cellStyle name="Warning Text 24 3" xfId="7456" xr:uid="{1607C211-9073-4FBF-9A3C-54A2475469D2}"/>
    <cellStyle name="Warning Text 25" xfId="1811" xr:uid="{745BEDCE-F69A-40CD-A87F-BA80AA3D3723}"/>
    <cellStyle name="Warning Text 25 2" xfId="7457" xr:uid="{A40CA86E-BD27-48DA-A7A8-83202D14F606}"/>
    <cellStyle name="Warning Text 25 3" xfId="7458" xr:uid="{2F90553D-0A0E-43C9-93AE-65761EEA725C}"/>
    <cellStyle name="Warning Text 26" xfId="1812" xr:uid="{F546DE5C-CA73-4703-B2C0-405C10821038}"/>
    <cellStyle name="Warning Text 26 2" xfId="7459" xr:uid="{6AB09E56-8E13-4300-9649-1EF2FC402972}"/>
    <cellStyle name="Warning Text 26 3" xfId="7460" xr:uid="{D8B63457-DB7F-4AFE-A642-A0C22790B899}"/>
    <cellStyle name="Warning Text 27" xfId="1813" xr:uid="{56F5D081-CBEC-49BD-AA71-8D5B61B4764B}"/>
    <cellStyle name="Warning Text 27 2" xfId="7461" xr:uid="{3F3D1814-AEBB-40BF-9D2F-A75B3ADA65B6}"/>
    <cellStyle name="Warning Text 27 3" xfId="7462" xr:uid="{7BAB8F62-6CB0-4A19-8329-99803FA39BA6}"/>
    <cellStyle name="Warning Text 28" xfId="1814" xr:uid="{7D214AC8-8452-4302-B1D3-F21ECD5D8D96}"/>
    <cellStyle name="Warning Text 28 2" xfId="7463" xr:uid="{85B68EC8-E91E-49C9-A33E-1E4DCB220FFE}"/>
    <cellStyle name="Warning Text 28 3" xfId="7464" xr:uid="{D60513E9-F24C-4C2A-90BA-5A5B45E5ACDA}"/>
    <cellStyle name="Warning Text 29" xfId="1815" xr:uid="{0E3B9409-CC76-4FF1-BDFD-B0EB15CD55D4}"/>
    <cellStyle name="Warning Text 29 2" xfId="7465" xr:uid="{C25D432D-8DCF-4AD8-883D-35A31E9FC648}"/>
    <cellStyle name="Warning Text 29 3" xfId="7466" xr:uid="{911A0A29-F5CE-4FE1-B0B4-76C05696B8A7}"/>
    <cellStyle name="Warning Text 3" xfId="1816" xr:uid="{04245F68-FC02-49CC-9F7A-D8A06FC12EDB}"/>
    <cellStyle name="Warning Text 3 2" xfId="7467" xr:uid="{74F39E1E-2D76-4BBA-8079-0344A3053D73}"/>
    <cellStyle name="Warning Text 3 3" xfId="7468" xr:uid="{9EA33620-F805-48A2-AA12-5751AF11C89E}"/>
    <cellStyle name="Warning Text 30" xfId="1817" xr:uid="{89A823E4-7B4E-4950-8505-DD7A69FE7851}"/>
    <cellStyle name="Warning Text 30 2" xfId="7469" xr:uid="{A95B7CDA-594B-4BAE-A7CC-9B7D0149664B}"/>
    <cellStyle name="Warning Text 30 3" xfId="7470" xr:uid="{4668F14B-6FA8-475E-9EF7-B18948844FF3}"/>
    <cellStyle name="Warning Text 31" xfId="1818" xr:uid="{94434F0B-51F4-4E91-A31E-68D047C4CE7B}"/>
    <cellStyle name="Warning Text 31 2" xfId="7471" xr:uid="{1939C68F-0977-46CD-B00A-BD84A5B0063C}"/>
    <cellStyle name="Warning Text 31 3" xfId="7472" xr:uid="{AE094636-4EB8-4D07-A8E1-ED5AF86A904E}"/>
    <cellStyle name="Warning Text 32" xfId="1819" xr:uid="{B0C7C985-A76A-4541-88F8-C35A13AFFA56}"/>
    <cellStyle name="Warning Text 32 2" xfId="7473" xr:uid="{CA0EC813-50A5-484B-8638-1D191B78BB9F}"/>
    <cellStyle name="Warning Text 32 3" xfId="7474" xr:uid="{59D4BDA2-B02F-4AB9-A1C0-D07EAF628F9A}"/>
    <cellStyle name="Warning Text 33" xfId="1820" xr:uid="{D3B07ED9-63F2-40B7-A6F6-9BB1F06C5B5A}"/>
    <cellStyle name="Warning Text 33 2" xfId="7475" xr:uid="{6159CEFB-E50D-4223-A065-5B2D3E2108D1}"/>
    <cellStyle name="Warning Text 33 3" xfId="7476" xr:uid="{008EC5D8-8978-4D6D-89B8-E1BE2C1DF346}"/>
    <cellStyle name="Warning Text 34" xfId="1821" xr:uid="{25F50653-6F3A-4560-A985-240FECA67CE7}"/>
    <cellStyle name="Warning Text 34 2" xfId="7477" xr:uid="{C8952082-001F-4845-85B5-1201653F9457}"/>
    <cellStyle name="Warning Text 34 3" xfId="7478" xr:uid="{01E0F604-F27B-454A-AD35-8AB26799BFE7}"/>
    <cellStyle name="Warning Text 35" xfId="1822" xr:uid="{BB7C179E-BB54-4E62-B08D-7641E5C64AA9}"/>
    <cellStyle name="Warning Text 35 2" xfId="7479" xr:uid="{6699A1E6-0955-4C73-AFEA-18D0327059FD}"/>
    <cellStyle name="Warning Text 35 3" xfId="7480" xr:uid="{A47CDFE4-3B51-4A9D-B11A-58CEDB924369}"/>
    <cellStyle name="Warning Text 36" xfId="1823" xr:uid="{9DCBC98F-849E-4960-BC74-364FF59ABEC8}"/>
    <cellStyle name="Warning Text 36 2" xfId="7481" xr:uid="{E6836051-6C0C-4CC1-BDA5-04EA30F7E39C}"/>
    <cellStyle name="Warning Text 36 3" xfId="7482" xr:uid="{B3690013-582E-451A-9420-7C3EB584732D}"/>
    <cellStyle name="Warning Text 37" xfId="1824" xr:uid="{F1F3194C-10E3-498E-B6C9-0E27E455A51F}"/>
    <cellStyle name="Warning Text 37 2" xfId="7483" xr:uid="{89592D93-5E45-4DA2-9E0F-2A5C11B33215}"/>
    <cellStyle name="Warning Text 37 3" xfId="7484" xr:uid="{AEA2FD07-C58A-4091-BCDF-086EAC0A6650}"/>
    <cellStyle name="Warning Text 4" xfId="1825" xr:uid="{935D924F-1A9A-44D0-A4D9-18DFBAE763D0}"/>
    <cellStyle name="Warning Text 4 2" xfId="7485" xr:uid="{49A62620-48DA-444A-85C3-96B30E1C776A}"/>
    <cellStyle name="Warning Text 4 3" xfId="7486" xr:uid="{7A7C6E38-7881-45A0-A875-2944D44B9B79}"/>
    <cellStyle name="Warning Text 5" xfId="1826" xr:uid="{33A16CCC-A316-4018-84E8-3AB5932BA29B}"/>
    <cellStyle name="Warning Text 5 2" xfId="7487" xr:uid="{5304B251-B915-4582-BB28-755ED9C8067F}"/>
    <cellStyle name="Warning Text 5 3" xfId="7488" xr:uid="{0699A29A-8C54-40C3-8683-865B68268FF4}"/>
    <cellStyle name="Warning Text 6" xfId="1827" xr:uid="{B3F7EA9B-2B23-4C31-AD93-6533E0419B95}"/>
    <cellStyle name="Warning Text 6 2" xfId="7489" xr:uid="{7847ED5B-25D9-4678-B4F1-6A7A08628F57}"/>
    <cellStyle name="Warning Text 6 3" xfId="7490" xr:uid="{5C2AF534-AB6E-4886-A6EB-5DFD74E2E420}"/>
    <cellStyle name="Warning Text 7" xfId="1828" xr:uid="{29D0B212-5FBC-49A0-8A66-CE422ABC3848}"/>
    <cellStyle name="Warning Text 7 2" xfId="7491" xr:uid="{ED2D86EE-DCC1-4472-B9EC-957682F01623}"/>
    <cellStyle name="Warning Text 7 3" xfId="7492" xr:uid="{30C709DA-CB4F-4671-A461-7B2F0BB39872}"/>
    <cellStyle name="Warning Text 8" xfId="1829" xr:uid="{211CC035-D802-4626-B021-3E325DB1BFC5}"/>
    <cellStyle name="Warning Text 8 2" xfId="7493" xr:uid="{D38BD694-4F30-4CF6-921D-1372BB80D535}"/>
    <cellStyle name="Warning Text 8 3" xfId="7494" xr:uid="{2F932763-9AC3-4083-8938-7962756A8249}"/>
    <cellStyle name="Warning Text 9" xfId="1830" xr:uid="{CDCAB140-F1B2-46A2-AA67-DC3132F85726}"/>
    <cellStyle name="Warning Text 9 2" xfId="7495" xr:uid="{B3552600-68C3-442C-B242-8FF3710E97B6}"/>
    <cellStyle name="Warning Text 9 3" xfId="7496" xr:uid="{EA092BAF-7361-4EDE-BFBD-2B1D94362D91}"/>
    <cellStyle name="Záhlaví" xfId="2317" xr:uid="{78C7A82B-BAA6-449E-B33A-A5DF5241C6FC}"/>
    <cellStyle name="Záhlaví 2" xfId="7497" xr:uid="{16D66D8F-1A03-4F56-8BDE-A887E5E15BFA}"/>
    <cellStyle name="Záhlaví 3" xfId="7498" xr:uid="{8300B055-0AE4-43C4-97D7-3C948C585D81}"/>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47A06921-F273-4F0B-8567-04B27EE63BAD}">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Anticipated Adopted Infrastructure</a:t>
            </a:r>
            <a:r>
              <a:rPr lang="en-AU" baseline="0"/>
              <a:t> </a:t>
            </a:r>
            <a:r>
              <a:rPr lang="en-AU"/>
              <a:t>Charges Revenue ($'000)</a:t>
            </a:r>
          </a:p>
        </c:rich>
      </c:tx>
      <c:overlay val="1"/>
    </c:title>
    <c:autoTitleDeleted val="0"/>
    <c:plotArea>
      <c:layout>
        <c:manualLayout>
          <c:layoutTarget val="inner"/>
          <c:xMode val="edge"/>
          <c:yMode val="edge"/>
          <c:x val="9.8623049213820341E-2"/>
          <c:y val="0.16574288358422334"/>
          <c:w val="0.69927222784302812"/>
          <c:h val="0.76517293627525274"/>
        </c:manualLayout>
      </c:layout>
      <c:barChart>
        <c:barDir val="col"/>
        <c:grouping val="clustered"/>
        <c:varyColors val="0"/>
        <c:ser>
          <c:idx val="0"/>
          <c:order val="0"/>
          <c:tx>
            <c:strRef>
              <c:f>'Adopted Charge Revenue Forecast'!$B$10</c:f>
              <c:strCache>
                <c:ptCount val="1"/>
                <c:pt idx="0">
                  <c:v>Residential</c:v>
                </c:pt>
              </c:strCache>
            </c:strRef>
          </c:tx>
          <c:spPr>
            <a:solidFill>
              <a:schemeClr val="accent6">
                <a:lumMod val="75000"/>
              </a:schemeClr>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Forecast'!$G$10:$U$10</c:f>
              <c:numCache>
                <c:formatCode>"$"#,##0</c:formatCode>
                <c:ptCount val="15"/>
                <c:pt idx="0">
                  <c:v>53800.580963260669</c:v>
                </c:pt>
                <c:pt idx="1">
                  <c:v>54780.040571439538</c:v>
                </c:pt>
                <c:pt idx="2">
                  <c:v>55777.331606470638</c:v>
                </c:pt>
                <c:pt idx="3">
                  <c:v>56792.778696119072</c:v>
                </c:pt>
                <c:pt idx="4">
                  <c:v>57826.712378119206</c:v>
                </c:pt>
                <c:pt idx="5">
                  <c:v>66122.851686732116</c:v>
                </c:pt>
                <c:pt idx="6">
                  <c:v>67326.642821422312</c:v>
                </c:pt>
                <c:pt idx="7">
                  <c:v>68552.349421930994</c:v>
                </c:pt>
                <c:pt idx="8">
                  <c:v>69800.370467473214</c:v>
                </c:pt>
                <c:pt idx="9">
                  <c:v>71071.112200829157</c:v>
                </c:pt>
                <c:pt idx="10">
                  <c:v>91733.853045156342</c:v>
                </c:pt>
                <c:pt idx="11">
                  <c:v>93403.90199540295</c:v>
                </c:pt>
                <c:pt idx="12">
                  <c:v>95104.354808603399</c:v>
                </c:pt>
                <c:pt idx="13">
                  <c:v>96835.764998403203</c:v>
                </c:pt>
                <c:pt idx="14">
                  <c:v>98598.69615536982</c:v>
                </c:pt>
              </c:numCache>
            </c:numRef>
          </c:val>
          <c:extLst>
            <c:ext xmlns:c16="http://schemas.microsoft.com/office/drawing/2014/chart" uri="{C3380CC4-5D6E-409C-BE32-E72D297353CC}">
              <c16:uniqueId val="{00000000-B280-4AC9-AD9D-4DC4786896F1}"/>
            </c:ext>
          </c:extLst>
        </c:ser>
        <c:ser>
          <c:idx val="1"/>
          <c:order val="1"/>
          <c:tx>
            <c:strRef>
              <c:f>'Adopted Charge Revenue Forecast'!$B$11</c:f>
              <c:strCache>
                <c:ptCount val="1"/>
                <c:pt idx="0">
                  <c:v>Non-residential</c:v>
                </c:pt>
              </c:strCache>
            </c:strRef>
          </c:tx>
          <c:spPr>
            <a:solidFill>
              <a:schemeClr val="accent5">
                <a:lumMod val="60000"/>
                <a:lumOff val="40000"/>
              </a:schemeClr>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Forecast'!$G$11:$U$11</c:f>
              <c:numCache>
                <c:formatCode>"$"#,##0</c:formatCode>
                <c:ptCount val="15"/>
                <c:pt idx="0">
                  <c:v>36965.268251750378</c:v>
                </c:pt>
                <c:pt idx="1">
                  <c:v>37638.234723670284</c:v>
                </c:pt>
                <c:pt idx="2">
                  <c:v>38323.45280077924</c:v>
                </c:pt>
                <c:pt idx="3">
                  <c:v>39021.145528111432</c:v>
                </c:pt>
                <c:pt idx="4">
                  <c:v>39731.540011318859</c:v>
                </c:pt>
                <c:pt idx="5">
                  <c:v>37576.623112628717</c:v>
                </c:pt>
                <c:pt idx="6">
                  <c:v>38260.719527418616</c:v>
                </c:pt>
                <c:pt idx="7">
                  <c:v>38957.270172151591</c:v>
                </c:pt>
                <c:pt idx="8">
                  <c:v>39666.50178072085</c:v>
                </c:pt>
                <c:pt idx="9">
                  <c:v>40388.645214794597</c:v>
                </c:pt>
                <c:pt idx="10">
                  <c:v>34720.205423813786</c:v>
                </c:pt>
                <c:pt idx="11">
                  <c:v>35352.299691039669</c:v>
                </c:pt>
                <c:pt idx="12">
                  <c:v>35995.901469750068</c:v>
                </c:pt>
                <c:pt idx="13">
                  <c:v>36651.22025847622</c:v>
                </c:pt>
                <c:pt idx="14">
                  <c:v>37318.469369748062</c:v>
                </c:pt>
              </c:numCache>
            </c:numRef>
          </c:val>
          <c:extLst>
            <c:ext xmlns:c16="http://schemas.microsoft.com/office/drawing/2014/chart" uri="{C3380CC4-5D6E-409C-BE32-E72D297353CC}">
              <c16:uniqueId val="{00000001-B280-4AC9-AD9D-4DC4786896F1}"/>
            </c:ext>
          </c:extLst>
        </c:ser>
        <c:ser>
          <c:idx val="2"/>
          <c:order val="2"/>
          <c:tx>
            <c:strRef>
              <c:f>'Adopted Charge Revenue Forecast'!$B$12</c:f>
              <c:strCache>
                <c:ptCount val="1"/>
                <c:pt idx="0">
                  <c:v>Non-residential (Stormwater)</c:v>
                </c:pt>
              </c:strCache>
            </c:strRef>
          </c:tx>
          <c:spPr>
            <a:solidFill>
              <a:schemeClr val="accent4"/>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Forecast'!$G$12:$U$12</c:f>
              <c:numCache>
                <c:formatCode>"$"#,##0</c:formatCode>
                <c:ptCount val="15"/>
                <c:pt idx="0">
                  <c:v>5095.4694188902477</c:v>
                </c:pt>
                <c:pt idx="1">
                  <c:v>5188.2343368736028</c:v>
                </c:pt>
                <c:pt idx="2">
                  <c:v>5282.688074728303</c:v>
                </c:pt>
                <c:pt idx="3">
                  <c:v>5378.8613780489113</c:v>
                </c:pt>
                <c:pt idx="4">
                  <c:v>5476.7855521649853</c:v>
                </c:pt>
                <c:pt idx="5">
                  <c:v>5702.3421757844098</c:v>
                </c:pt>
                <c:pt idx="6">
                  <c:v>5806.1554382659006</c:v>
                </c:pt>
                <c:pt idx="7">
                  <c:v>5911.8586598439933</c:v>
                </c:pt>
                <c:pt idx="8">
                  <c:v>6019.4862479277326</c:v>
                </c:pt>
                <c:pt idx="9">
                  <c:v>6129.073236325863</c:v>
                </c:pt>
                <c:pt idx="10">
                  <c:v>5633.6068304387754</c:v>
                </c:pt>
                <c:pt idx="11">
                  <c:v>5736.1687403657979</c:v>
                </c:pt>
                <c:pt idx="12">
                  <c:v>5840.5978280502468</c:v>
                </c:pt>
                <c:pt idx="13">
                  <c:v>5946.9280861584066</c:v>
                </c:pt>
                <c:pt idx="14">
                  <c:v>6055.1941262057117</c:v>
                </c:pt>
              </c:numCache>
            </c:numRef>
          </c:val>
          <c:extLst>
            <c:ext xmlns:c16="http://schemas.microsoft.com/office/drawing/2014/chart" uri="{C3380CC4-5D6E-409C-BE32-E72D297353CC}">
              <c16:uniqueId val="{00000002-B280-4AC9-AD9D-4DC4786896F1}"/>
            </c:ext>
          </c:extLst>
        </c:ser>
        <c:dLbls>
          <c:dLblPos val="inBase"/>
          <c:showLegendKey val="0"/>
          <c:showVal val="1"/>
          <c:showCatName val="0"/>
          <c:showSerName val="0"/>
          <c:showPercent val="0"/>
          <c:showBubbleSize val="0"/>
        </c:dLbls>
        <c:gapWidth val="150"/>
        <c:axId val="166649856"/>
        <c:axId val="159290432"/>
      </c:barChart>
      <c:lineChart>
        <c:grouping val="standard"/>
        <c:varyColors val="0"/>
        <c:ser>
          <c:idx val="3"/>
          <c:order val="3"/>
          <c:tx>
            <c:strRef>
              <c:f>'Adopted Charge Revenue Forecast'!$B$13</c:f>
              <c:strCache>
                <c:ptCount val="1"/>
                <c:pt idx="0">
                  <c:v>Total revenue</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strike="noStrike" baseline="300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'Adopted Charge Revenue Forecast'!$G$9:$P$9</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'Adopted Charge Revenue Forecast'!$G$13:$U$13</c:f>
              <c:numCache>
                <c:formatCode>"$"#,##0</c:formatCode>
                <c:ptCount val="15"/>
                <c:pt idx="0">
                  <c:v>95861.318633901305</c:v>
                </c:pt>
                <c:pt idx="1">
                  <c:v>97606.509631983427</c:v>
                </c:pt>
                <c:pt idx="2">
                  <c:v>99383.472481978184</c:v>
                </c:pt>
                <c:pt idx="3">
                  <c:v>101192.78560227941</c:v>
                </c:pt>
                <c:pt idx="4">
                  <c:v>103035.03794160306</c:v>
                </c:pt>
                <c:pt idx="5">
                  <c:v>109401.81697514524</c:v>
                </c:pt>
                <c:pt idx="6">
                  <c:v>111393.51778710682</c:v>
                </c:pt>
                <c:pt idx="7">
                  <c:v>113421.47825392657</c:v>
                </c:pt>
                <c:pt idx="8">
                  <c:v>115486.3584961218</c:v>
                </c:pt>
                <c:pt idx="9">
                  <c:v>117588.83065194961</c:v>
                </c:pt>
                <c:pt idx="10">
                  <c:v>132087.66529940889</c:v>
                </c:pt>
                <c:pt idx="11">
                  <c:v>134492.37042680843</c:v>
                </c:pt>
                <c:pt idx="12">
                  <c:v>136940.85410640371</c:v>
                </c:pt>
                <c:pt idx="13">
                  <c:v>139433.91334303783</c:v>
                </c:pt>
                <c:pt idx="14">
                  <c:v>141972.35965132361</c:v>
                </c:pt>
              </c:numCache>
            </c:numRef>
          </c:val>
          <c:smooth val="0"/>
          <c:extLst>
            <c:ext xmlns:c16="http://schemas.microsoft.com/office/drawing/2014/chart" uri="{C3380CC4-5D6E-409C-BE32-E72D297353CC}">
              <c16:uniqueId val="{00000003-B280-4AC9-AD9D-4DC4786896F1}"/>
            </c:ext>
          </c:extLst>
        </c:ser>
        <c:dLbls>
          <c:showLegendKey val="0"/>
          <c:showVal val="1"/>
          <c:showCatName val="0"/>
          <c:showSerName val="0"/>
          <c:showPercent val="0"/>
          <c:showBubbleSize val="0"/>
        </c:dLbls>
        <c:marker val="1"/>
        <c:smooth val="0"/>
        <c:axId val="166649856"/>
        <c:axId val="159290432"/>
      </c:lineChart>
      <c:catAx>
        <c:axId val="166649856"/>
        <c:scaling>
          <c:orientation val="minMax"/>
        </c:scaling>
        <c:delete val="0"/>
        <c:axPos val="b"/>
        <c:numFmt formatCode="General" sourceLinked="1"/>
        <c:majorTickMark val="out"/>
        <c:minorTickMark val="none"/>
        <c:tickLblPos val="nextTo"/>
        <c:crossAx val="159290432"/>
        <c:crosses val="autoZero"/>
        <c:auto val="1"/>
        <c:lblAlgn val="ctr"/>
        <c:lblOffset val="100"/>
        <c:noMultiLvlLbl val="0"/>
      </c:catAx>
      <c:valAx>
        <c:axId val="159290432"/>
        <c:scaling>
          <c:orientation val="minMax"/>
        </c:scaling>
        <c:delete val="0"/>
        <c:axPos val="l"/>
        <c:title>
          <c:tx>
            <c:rich>
              <a:bodyPr rot="-5400000" vert="horz"/>
              <a:lstStyle/>
              <a:p>
                <a:pPr>
                  <a:defRPr/>
                </a:pPr>
                <a:r>
                  <a:rPr lang="en-AU"/>
                  <a:t>Expected</a:t>
                </a:r>
                <a:r>
                  <a:rPr lang="en-AU" baseline="0"/>
                  <a:t> adopted charge revenue ($'000)</a:t>
                </a:r>
                <a:endParaRPr lang="en-AU"/>
              </a:p>
            </c:rich>
          </c:tx>
          <c:overlay val="0"/>
        </c:title>
        <c:numFmt formatCode="&quot;$&quot;#,##0" sourceLinked="0"/>
        <c:majorTickMark val="out"/>
        <c:minorTickMark val="none"/>
        <c:tickLblPos val="nextTo"/>
        <c:crossAx val="166649856"/>
        <c:crosses val="autoZero"/>
        <c:crossBetween val="between"/>
      </c:valAx>
    </c:plotArea>
    <c:legend>
      <c:legendPos val="r"/>
      <c:layout>
        <c:manualLayout>
          <c:xMode val="edge"/>
          <c:yMode val="edge"/>
          <c:x val="0.78336781241828179"/>
          <c:y val="0.40026660366730954"/>
          <c:w val="0.18412131601630977"/>
          <c:h val="0.1994667926653809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a:t>Capital Cash Flows</a:t>
            </a:r>
          </a:p>
        </c:rich>
      </c:tx>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7073105372317966E-2"/>
          <c:y val="0.16199442033983152"/>
          <c:w val="0.76705710037993502"/>
          <c:h val="0.80854616068777785"/>
        </c:manualLayout>
      </c:layout>
      <c:areaChart>
        <c:grouping val="standard"/>
        <c:varyColors val="0"/>
        <c:ser>
          <c:idx val="2"/>
          <c:order val="2"/>
          <c:tx>
            <c:strRef>
              <c:f>'LGIP Cash Flow Analysis'!$B$22</c:f>
              <c:strCache>
                <c:ptCount val="1"/>
                <c:pt idx="0">
                  <c:v>Additional funding required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Analysis'!$H$22:$V$22</c:f>
              <c:numCache>
                <c:formatCode>"$"#,##0</c:formatCode>
                <c:ptCount val="15"/>
                <c:pt idx="0">
                  <c:v>-218593.27858609866</c:v>
                </c:pt>
                <c:pt idx="1">
                  <c:v>-505800.4081541152</c:v>
                </c:pt>
                <c:pt idx="2">
                  <c:v>-791230.57487213705</c:v>
                </c:pt>
                <c:pt idx="3">
                  <c:v>-1074851.4284698577</c:v>
                </c:pt>
                <c:pt idx="4">
                  <c:v>-1356630.0297282545</c:v>
                </c:pt>
                <c:pt idx="5">
                  <c:v>-1678440.2239531092</c:v>
                </c:pt>
                <c:pt idx="6">
                  <c:v>-1998258.7173660025</c:v>
                </c:pt>
                <c:pt idx="7">
                  <c:v>-2316049.250312076</c:v>
                </c:pt>
                <c:pt idx="8">
                  <c:v>-2631774.9030159544</c:v>
                </c:pt>
                <c:pt idx="9">
                  <c:v>-2945398.0835640049</c:v>
                </c:pt>
                <c:pt idx="10">
                  <c:v>-3175470.7670645961</c:v>
                </c:pt>
                <c:pt idx="11">
                  <c:v>-3403138.7454377878</c:v>
                </c:pt>
                <c:pt idx="12">
                  <c:v>-3628358.2401313842</c:v>
                </c:pt>
                <c:pt idx="13">
                  <c:v>-3851084.6755883466</c:v>
                </c:pt>
                <c:pt idx="14">
                  <c:v>-4071272.6647370229</c:v>
                </c:pt>
              </c:numCache>
            </c:numRef>
          </c:val>
          <c:extLst>
            <c:ext xmlns:c16="http://schemas.microsoft.com/office/drawing/2014/chart" uri="{C3380CC4-5D6E-409C-BE32-E72D297353CC}">
              <c16:uniqueId val="{00000000-4FDA-4125-BB6F-FE1B362751B6}"/>
            </c:ext>
          </c:extLst>
        </c:ser>
        <c:dLbls>
          <c:showLegendKey val="0"/>
          <c:showVal val="0"/>
          <c:showCatName val="0"/>
          <c:showSerName val="0"/>
          <c:showPercent val="0"/>
          <c:showBubbleSize val="0"/>
        </c:dLbls>
        <c:axId val="156760064"/>
        <c:axId val="159292736"/>
      </c:areaChart>
      <c:barChart>
        <c:barDir val="col"/>
        <c:grouping val="clustered"/>
        <c:varyColors val="0"/>
        <c:ser>
          <c:idx val="0"/>
          <c:order val="0"/>
          <c:tx>
            <c:strRef>
              <c:f>'LGIP Cash Flow Analysis'!$B$20</c:f>
              <c:strCache>
                <c:ptCount val="1"/>
                <c:pt idx="0">
                  <c:v>Annual Cash Flow ($'000)</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Analysis'!$H$20:$V$20</c:f>
              <c:numCache>
                <c:formatCode>"$"#,##0</c:formatCode>
                <c:ptCount val="15"/>
                <c:pt idx="0">
                  <c:v>-288952.32056609867</c:v>
                </c:pt>
                <c:pt idx="1">
                  <c:v>-287207.12956801656</c:v>
                </c:pt>
                <c:pt idx="2">
                  <c:v>-285430.16671802179</c:v>
                </c:pt>
                <c:pt idx="3">
                  <c:v>-283620.85359772056</c:v>
                </c:pt>
                <c:pt idx="4">
                  <c:v>-281778.60125839693</c:v>
                </c:pt>
                <c:pt idx="5">
                  <c:v>-321810.19422485476</c:v>
                </c:pt>
                <c:pt idx="6">
                  <c:v>-319818.49341289321</c:v>
                </c:pt>
                <c:pt idx="7">
                  <c:v>-317790.53294607345</c:v>
                </c:pt>
                <c:pt idx="8">
                  <c:v>-315725.65270387824</c:v>
                </c:pt>
                <c:pt idx="9">
                  <c:v>-313623.18054805038</c:v>
                </c:pt>
                <c:pt idx="10">
                  <c:v>-230072.68350059108</c:v>
                </c:pt>
                <c:pt idx="11">
                  <c:v>-227667.97837319155</c:v>
                </c:pt>
                <c:pt idx="12">
                  <c:v>-225219.49469359627</c:v>
                </c:pt>
                <c:pt idx="13">
                  <c:v>-222726.43545696215</c:v>
                </c:pt>
                <c:pt idx="14">
                  <c:v>-220187.98914867637</c:v>
                </c:pt>
              </c:numCache>
            </c:numRef>
          </c:val>
          <c:extLst>
            <c:ext xmlns:c16="http://schemas.microsoft.com/office/drawing/2014/chart" uri="{C3380CC4-5D6E-409C-BE32-E72D297353CC}">
              <c16:uniqueId val="{00000001-4FDA-4125-BB6F-FE1B362751B6}"/>
            </c:ext>
          </c:extLst>
        </c:ser>
        <c:dLbls>
          <c:showLegendKey val="0"/>
          <c:showVal val="0"/>
          <c:showCatName val="0"/>
          <c:showSerName val="0"/>
          <c:showPercent val="0"/>
          <c:showBubbleSize val="0"/>
        </c:dLbls>
        <c:gapWidth val="150"/>
        <c:axId val="156760064"/>
        <c:axId val="159292736"/>
      </c:barChart>
      <c:lineChart>
        <c:grouping val="standard"/>
        <c:varyColors val="0"/>
        <c:ser>
          <c:idx val="1"/>
          <c:order val="1"/>
          <c:tx>
            <c:strRef>
              <c:f>'LGIP Cash Flow Analysis'!$B$21</c:f>
              <c:strCache>
                <c:ptCount val="1"/>
                <c:pt idx="0">
                  <c:v>Cumulative Cash Flow ($'000)</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Analysis'!$H$21:$V$21</c:f>
              <c:numCache>
                <c:formatCode>"$"#,##0</c:formatCode>
                <c:ptCount val="15"/>
                <c:pt idx="0">
                  <c:v>-218593.27858609866</c:v>
                </c:pt>
                <c:pt idx="1">
                  <c:v>-505800.4081541152</c:v>
                </c:pt>
                <c:pt idx="2">
                  <c:v>-791230.57487213705</c:v>
                </c:pt>
                <c:pt idx="3">
                  <c:v>-1074851.4284698577</c:v>
                </c:pt>
                <c:pt idx="4">
                  <c:v>-1356630.0297282545</c:v>
                </c:pt>
                <c:pt idx="5">
                  <c:v>-1678440.2239531092</c:v>
                </c:pt>
                <c:pt idx="6">
                  <c:v>-1998258.7173660025</c:v>
                </c:pt>
                <c:pt idx="7">
                  <c:v>-2316049.250312076</c:v>
                </c:pt>
                <c:pt idx="8">
                  <c:v>-2631774.9030159544</c:v>
                </c:pt>
                <c:pt idx="9">
                  <c:v>-2945398.0835640049</c:v>
                </c:pt>
                <c:pt idx="10">
                  <c:v>-3175470.7670645961</c:v>
                </c:pt>
                <c:pt idx="11">
                  <c:v>-3403138.7454377878</c:v>
                </c:pt>
                <c:pt idx="12">
                  <c:v>-3628358.2401313842</c:v>
                </c:pt>
                <c:pt idx="13">
                  <c:v>-3851084.6755883466</c:v>
                </c:pt>
                <c:pt idx="14">
                  <c:v>-4071272.6647370229</c:v>
                </c:pt>
              </c:numCache>
            </c:numRef>
          </c:val>
          <c:smooth val="0"/>
          <c:extLst>
            <c:ext xmlns:c16="http://schemas.microsoft.com/office/drawing/2014/chart" uri="{C3380CC4-5D6E-409C-BE32-E72D297353CC}">
              <c16:uniqueId val="{00000002-4FDA-4125-BB6F-FE1B362751B6}"/>
            </c:ext>
          </c:extLst>
        </c:ser>
        <c:dLbls>
          <c:showLegendKey val="0"/>
          <c:showVal val="0"/>
          <c:showCatName val="0"/>
          <c:showSerName val="0"/>
          <c:showPercent val="0"/>
          <c:showBubbleSize val="0"/>
        </c:dLbls>
        <c:marker val="1"/>
        <c:smooth val="0"/>
        <c:axId val="156760064"/>
        <c:axId val="159292736"/>
      </c:lineChart>
      <c:catAx>
        <c:axId val="156760064"/>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crossAx val="159292736"/>
        <c:crosses val="autoZero"/>
        <c:auto val="1"/>
        <c:lblAlgn val="ctr"/>
        <c:lblOffset val="100"/>
        <c:noMultiLvlLbl val="0"/>
      </c:catAx>
      <c:valAx>
        <c:axId val="1592927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AU" sz="1200"/>
                  <a:t>$ ('000)</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crossAx val="156760064"/>
        <c:crosses val="autoZero"/>
        <c:crossBetween val="between"/>
      </c:valAx>
      <c:spPr>
        <a:noFill/>
        <a:ln>
          <a:noFill/>
        </a:ln>
        <a:effectLst/>
      </c:spPr>
    </c:plotArea>
    <c:legend>
      <c:legendPos val="r"/>
      <c:layout>
        <c:manualLayout>
          <c:xMode val="edge"/>
          <c:yMode val="edge"/>
          <c:x val="0.86468252751729813"/>
          <c:y val="0.34890735258279287"/>
          <c:w val="0.10846668694922855"/>
          <c:h val="0.312730441555184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file://ad/groups/CPS/CPED/CPBranch/SIP/PIP%20Policy%20Project%202/PIP3/LGIP%20reboot%20-%20Financial%20modelling/01%20FM%20Models" TargetMode="External"/><Relationship Id="rId3" Type="http://schemas.openxmlformats.org/officeDocument/2006/relationships/hyperlink" Target="#'Growth (Impervious Area)'!A1"/><Relationship Id="rId7" Type="http://schemas.openxmlformats.org/officeDocument/2006/relationships/hyperlink" Target="#'LGIP Cash Flow Analysis'!A1"/><Relationship Id="rId2" Type="http://schemas.openxmlformats.org/officeDocument/2006/relationships/hyperlink" Target="#'Growth (Residential)'!A1"/><Relationship Id="rId1" Type="http://schemas.openxmlformats.org/officeDocument/2006/relationships/hyperlink" Target="#'Modelling inputs'!A1"/><Relationship Id="rId6" Type="http://schemas.openxmlformats.org/officeDocument/2006/relationships/hyperlink" Target="#'Adopted Charge Revenue Forecast'!A1"/><Relationship Id="rId5" Type="http://schemas.openxmlformats.org/officeDocument/2006/relationships/hyperlink" Target="#'BAICR Charge Lookup'!A1"/><Relationship Id="rId4" Type="http://schemas.openxmlformats.org/officeDocument/2006/relationships/hyperlink" Target="#'Growth (Non-Residential)'!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171450</xdr:colOff>
      <xdr:row>14</xdr:row>
      <xdr:rowOff>28576</xdr:rowOff>
    </xdr:from>
    <xdr:to>
      <xdr:col>3</xdr:col>
      <xdr:colOff>485775</xdr:colOff>
      <xdr:row>21</xdr:row>
      <xdr:rowOff>9526</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23850" y="3714751"/>
          <a:ext cx="1533525" cy="1314450"/>
        </a:xfrm>
        <a:prstGeom prst="rect">
          <a:avLst/>
        </a:prstGeom>
        <a:solidFill>
          <a:schemeClr val="accent1">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Modelling inputs</a:t>
          </a:r>
        </a:p>
        <a:p>
          <a:endParaRPr lang="en-AU" sz="1100"/>
        </a:p>
        <a:p>
          <a:r>
            <a:rPr lang="en-AU" sz="1100"/>
            <a:t>- Modelling</a:t>
          </a:r>
          <a:r>
            <a:rPr lang="en-AU" sz="1100" baseline="0"/>
            <a:t> timeframes</a:t>
          </a:r>
        </a:p>
        <a:p>
          <a:r>
            <a:rPr lang="en-AU" sz="1100" baseline="0"/>
            <a:t>- Financial inputs</a:t>
          </a:r>
        </a:p>
        <a:p>
          <a:r>
            <a:rPr lang="en-AU" sz="1100" baseline="0"/>
            <a:t>- Charging inputs</a:t>
          </a:r>
        </a:p>
        <a:p>
          <a:r>
            <a:rPr lang="en-AU" sz="1100" baseline="0"/>
            <a:t>- Network inputs</a:t>
          </a:r>
        </a:p>
        <a:p>
          <a:r>
            <a:rPr lang="en-AU" sz="1100" baseline="0"/>
            <a:t>- Sources</a:t>
          </a:r>
          <a:endParaRPr lang="en-AU" sz="1100"/>
        </a:p>
      </xdr:txBody>
    </xdr:sp>
    <xdr:clientData/>
  </xdr:twoCellAnchor>
  <xdr:twoCellAnchor>
    <xdr:from>
      <xdr:col>5</xdr:col>
      <xdr:colOff>95250</xdr:colOff>
      <xdr:row>14</xdr:row>
      <xdr:rowOff>19051</xdr:rowOff>
    </xdr:from>
    <xdr:to>
      <xdr:col>8</xdr:col>
      <xdr:colOff>161925</xdr:colOff>
      <xdr:row>18</xdr:row>
      <xdr:rowOff>114300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3143250" y="32575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(Residential</a:t>
          </a:r>
          <a:r>
            <a:rPr lang="en-AU" sz="1100" b="1" u="sng" baseline="0"/>
            <a:t>)</a:t>
          </a:r>
          <a:endParaRPr lang="en-AU" sz="1100" b="1" u="sng"/>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25</xdr:row>
      <xdr:rowOff>171451</xdr:rowOff>
    </xdr:from>
    <xdr:to>
      <xdr:col>8</xdr:col>
      <xdr:colOff>161925</xdr:colOff>
      <xdr:row>30</xdr:row>
      <xdr:rowOff>76200</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3143250" y="55054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(Impervious Area)</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20</xdr:row>
      <xdr:rowOff>1</xdr:rowOff>
    </xdr:from>
    <xdr:to>
      <xdr:col>8</xdr:col>
      <xdr:colOff>161925</xdr:colOff>
      <xdr:row>24</xdr:row>
      <xdr:rowOff>95250</xdr:rowOff>
    </xdr:to>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3143250" y="438150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(Non-Residential)</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9</xdr:col>
      <xdr:colOff>485775</xdr:colOff>
      <xdr:row>17</xdr:row>
      <xdr:rowOff>161925</xdr:rowOff>
    </xdr:from>
    <xdr:to>
      <xdr:col>12</xdr:col>
      <xdr:colOff>361950</xdr:colOff>
      <xdr:row>26</xdr:row>
      <xdr:rowOff>123825</xdr:rowOff>
    </xdr:to>
    <xdr:sp macro="" textlink="">
      <xdr:nvSpPr>
        <xdr:cNvPr id="13" name="Diamond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5972175" y="5495925"/>
          <a:ext cx="1704975" cy="1676400"/>
        </a:xfrm>
        <a:prstGeom prst="diamond">
          <a:avLst/>
        </a:prstGeom>
        <a:solidFill>
          <a:schemeClr val="accent6">
            <a:lumMod val="20000"/>
            <a:lumOff val="80000"/>
          </a:schemeClr>
        </a:solidFill>
        <a:ln>
          <a:solidFill>
            <a:schemeClr val="accent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i="1">
              <a:solidFill>
                <a:sysClr val="windowText" lastClr="000000"/>
              </a:solidFill>
            </a:rPr>
            <a:t>BAICR 10</a:t>
          </a:r>
          <a:endParaRPr lang="en-AU" sz="1100" i="0">
            <a:solidFill>
              <a:sysClr val="windowText" lastClr="000000"/>
            </a:solidFill>
          </a:endParaRPr>
        </a:p>
        <a:p>
          <a:pPr algn="ctr"/>
          <a:r>
            <a:rPr lang="en-AU" sz="1100" i="0">
              <a:solidFill>
                <a:sysClr val="windowText" lastClr="000000"/>
              </a:solidFill>
            </a:rPr>
            <a:t>Charge</a:t>
          </a:r>
          <a:r>
            <a:rPr lang="en-AU" sz="1100" i="0" baseline="0">
              <a:solidFill>
                <a:sysClr val="windowText" lastClr="000000"/>
              </a:solidFill>
            </a:rPr>
            <a:t> rate lookup</a:t>
          </a:r>
          <a:endParaRPr lang="en-AU" sz="1100" i="1">
            <a:solidFill>
              <a:sysClr val="windowText" lastClr="000000"/>
            </a:solidFill>
          </a:endParaRPr>
        </a:p>
      </xdr:txBody>
    </xdr:sp>
    <xdr:clientData/>
  </xdr:twoCellAnchor>
  <xdr:twoCellAnchor>
    <xdr:from>
      <xdr:col>14</xdr:col>
      <xdr:colOff>19050</xdr:colOff>
      <xdr:row>19</xdr:row>
      <xdr:rowOff>133352</xdr:rowOff>
    </xdr:from>
    <xdr:to>
      <xdr:col>17</xdr:col>
      <xdr:colOff>85725</xdr:colOff>
      <xdr:row>24</xdr:row>
      <xdr:rowOff>161926</xdr:rowOff>
    </xdr:to>
    <xdr:sp macro="" textlink="">
      <xdr:nvSpPr>
        <xdr:cNvPr id="14" name="TextBox 13">
          <a:hlinkClick xmlns:r="http://schemas.openxmlformats.org/officeDocument/2006/relationships" r:id="rId6"/>
          <a:extLst>
            <a:ext uri="{FF2B5EF4-FFF2-40B4-BE49-F238E27FC236}">
              <a16:creationId xmlns:a16="http://schemas.microsoft.com/office/drawing/2014/main" id="{00000000-0008-0000-0000-00000E000000}"/>
            </a:ext>
          </a:extLst>
        </xdr:cNvPr>
        <xdr:cNvSpPr txBox="1"/>
      </xdr:nvSpPr>
      <xdr:spPr>
        <a:xfrm>
          <a:off x="8553450" y="58483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Adopted  Charge</a:t>
          </a:r>
          <a:r>
            <a:rPr lang="en-AU" sz="1100" b="1" u="sng" baseline="0"/>
            <a:t> Revenue Forecast</a:t>
          </a:r>
          <a:endParaRPr lang="en-AU" sz="1100" b="1" u="sng"/>
        </a:p>
        <a:p>
          <a:endParaRPr lang="en-AU" sz="1100"/>
        </a:p>
        <a:p>
          <a:r>
            <a:rPr lang="en-AU" sz="1100"/>
            <a:t>- Summary of expected revenue</a:t>
          </a:r>
          <a:endParaRPr lang="en-AU" sz="1100" baseline="0"/>
        </a:p>
      </xdr:txBody>
    </xdr:sp>
    <xdr:clientData/>
  </xdr:twoCellAnchor>
  <xdr:twoCellAnchor>
    <xdr:from>
      <xdr:col>18</xdr:col>
      <xdr:colOff>352425</xdr:colOff>
      <xdr:row>26</xdr:row>
      <xdr:rowOff>123827</xdr:rowOff>
    </xdr:from>
    <xdr:to>
      <xdr:col>21</xdr:col>
      <xdr:colOff>419100</xdr:colOff>
      <xdr:row>31</xdr:row>
      <xdr:rowOff>152401</xdr:rowOff>
    </xdr:to>
    <xdr:sp macro="" textlink="">
      <xdr:nvSpPr>
        <xdr:cNvPr id="15" name="TextBox 14">
          <a:hlinkClick xmlns:r="http://schemas.openxmlformats.org/officeDocument/2006/relationships" r:id="rId7"/>
          <a:extLst>
            <a:ext uri="{FF2B5EF4-FFF2-40B4-BE49-F238E27FC236}">
              <a16:creationId xmlns:a16="http://schemas.microsoft.com/office/drawing/2014/main" id="{00000000-0008-0000-0000-00000F000000}"/>
            </a:ext>
          </a:extLst>
        </xdr:cNvPr>
        <xdr:cNvSpPr txBox="1"/>
      </xdr:nvSpPr>
      <xdr:spPr>
        <a:xfrm>
          <a:off x="11325225" y="72199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Cash Flow Analysis</a:t>
          </a:r>
        </a:p>
        <a:p>
          <a:endParaRPr lang="en-AU" sz="1100"/>
        </a:p>
        <a:p>
          <a:r>
            <a:rPr lang="en-AU" sz="1100"/>
            <a:t>- Summary of annual</a:t>
          </a:r>
          <a:r>
            <a:rPr lang="en-AU" sz="1100" baseline="0"/>
            <a:t> and cumulative cash flows</a:t>
          </a:r>
        </a:p>
        <a:p>
          <a:endParaRPr lang="en-AU" sz="1100"/>
        </a:p>
      </xdr:txBody>
    </xdr:sp>
    <xdr:clientData/>
  </xdr:twoCellAnchor>
  <xdr:twoCellAnchor>
    <xdr:from>
      <xdr:col>8</xdr:col>
      <xdr:colOff>161925</xdr:colOff>
      <xdr:row>16</xdr:row>
      <xdr:rowOff>66676</xdr:rowOff>
    </xdr:from>
    <xdr:to>
      <xdr:col>9</xdr:col>
      <xdr:colOff>485775</xdr:colOff>
      <xdr:row>22</xdr:row>
      <xdr:rowOff>47625</xdr:rowOff>
    </xdr:to>
    <xdr:cxnSp macro="">
      <xdr:nvCxnSpPr>
        <xdr:cNvPr id="17" name="Elbow Connector 16">
          <a:extLst>
            <a:ext uri="{FF2B5EF4-FFF2-40B4-BE49-F238E27FC236}">
              <a16:creationId xmlns:a16="http://schemas.microsoft.com/office/drawing/2014/main" id="{00000000-0008-0000-0000-000011000000}"/>
            </a:ext>
          </a:extLst>
        </xdr:cNvPr>
        <xdr:cNvCxnSpPr>
          <a:stCxn id="7" idx="3"/>
          <a:endCxn id="13" idx="1"/>
        </xdr:cNvCxnSpPr>
      </xdr:nvCxnSpPr>
      <xdr:spPr>
        <a:xfrm>
          <a:off x="5038725" y="5210176"/>
          <a:ext cx="933450" cy="1123949"/>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28</xdr:row>
      <xdr:rowOff>28576</xdr:rowOff>
    </xdr:to>
    <xdr:cxnSp macro="">
      <xdr:nvCxnSpPr>
        <xdr:cNvPr id="19" name="Elbow Connector 18">
          <a:extLst>
            <a:ext uri="{FF2B5EF4-FFF2-40B4-BE49-F238E27FC236}">
              <a16:creationId xmlns:a16="http://schemas.microsoft.com/office/drawing/2014/main" id="{00000000-0008-0000-0000-000013000000}"/>
            </a:ext>
          </a:extLst>
        </xdr:cNvPr>
        <xdr:cNvCxnSpPr>
          <a:stCxn id="9" idx="3"/>
          <a:endCxn id="13" idx="1"/>
        </xdr:cNvCxnSpPr>
      </xdr:nvCxnSpPr>
      <xdr:spPr>
        <a:xfrm flipV="1">
          <a:off x="5038725" y="6334125"/>
          <a:ext cx="933450" cy="1123951"/>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22</xdr:row>
      <xdr:rowOff>47626</xdr:rowOff>
    </xdr:to>
    <xdr:cxnSp macro="">
      <xdr:nvCxnSpPr>
        <xdr:cNvPr id="21" name="Straight Arrow Connector 20">
          <a:extLst>
            <a:ext uri="{FF2B5EF4-FFF2-40B4-BE49-F238E27FC236}">
              <a16:creationId xmlns:a16="http://schemas.microsoft.com/office/drawing/2014/main" id="{00000000-0008-0000-0000-000015000000}"/>
            </a:ext>
          </a:extLst>
        </xdr:cNvPr>
        <xdr:cNvCxnSpPr>
          <a:stCxn id="10" idx="3"/>
          <a:endCxn id="13" idx="1"/>
        </xdr:cNvCxnSpPr>
      </xdr:nvCxnSpPr>
      <xdr:spPr>
        <a:xfrm flipV="1">
          <a:off x="5038725" y="6334125"/>
          <a:ext cx="933450" cy="1"/>
        </a:xfrm>
        <a:prstGeom prst="straightConnector1">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361950</xdr:colOff>
      <xdr:row>22</xdr:row>
      <xdr:rowOff>47625</xdr:rowOff>
    </xdr:from>
    <xdr:to>
      <xdr:col>14</xdr:col>
      <xdr:colOff>19050</xdr:colOff>
      <xdr:row>22</xdr:row>
      <xdr:rowOff>52389</xdr:rowOff>
    </xdr:to>
    <xdr:cxnSp macro="">
      <xdr:nvCxnSpPr>
        <xdr:cNvPr id="26" name="Straight Arrow Connector 25">
          <a:extLst>
            <a:ext uri="{FF2B5EF4-FFF2-40B4-BE49-F238E27FC236}">
              <a16:creationId xmlns:a16="http://schemas.microsoft.com/office/drawing/2014/main" id="{00000000-0008-0000-0000-00001A000000}"/>
            </a:ext>
          </a:extLst>
        </xdr:cNvPr>
        <xdr:cNvCxnSpPr>
          <a:stCxn id="13" idx="3"/>
          <a:endCxn id="14" idx="1"/>
        </xdr:cNvCxnSpPr>
      </xdr:nvCxnSpPr>
      <xdr:spPr>
        <a:xfrm>
          <a:off x="7677150" y="6334125"/>
          <a:ext cx="876300" cy="4764"/>
        </a:xfrm>
        <a:prstGeom prst="straightConnector1">
          <a:avLst/>
        </a:prstGeom>
        <a:ln>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31</xdr:row>
      <xdr:rowOff>161927</xdr:rowOff>
    </xdr:from>
    <xdr:to>
      <xdr:col>8</xdr:col>
      <xdr:colOff>161925</xdr:colOff>
      <xdr:row>37</xdr:row>
      <xdr:rowOff>47626</xdr:rowOff>
    </xdr:to>
    <xdr:sp macro="" textlink="">
      <xdr:nvSpPr>
        <xdr:cNvPr id="27" name="TextBox 26">
          <a:hlinkClick xmlns:r="http://schemas.openxmlformats.org/officeDocument/2006/relationships" r:id="rId8"/>
          <a:extLst>
            <a:ext uri="{FF2B5EF4-FFF2-40B4-BE49-F238E27FC236}">
              <a16:creationId xmlns:a16="http://schemas.microsoft.com/office/drawing/2014/main" id="{00000000-0008-0000-0000-00001B000000}"/>
            </a:ext>
          </a:extLst>
        </xdr:cNvPr>
        <xdr:cNvSpPr txBox="1"/>
      </xdr:nvSpPr>
      <xdr:spPr>
        <a:xfrm>
          <a:off x="3143250" y="7067552"/>
          <a:ext cx="1895475" cy="1028699"/>
        </a:xfrm>
        <a:prstGeom prst="rect">
          <a:avLst/>
        </a:prstGeom>
        <a:solidFill>
          <a:schemeClr val="accent2">
            <a:lumMod val="40000"/>
            <a:lumOff val="60000"/>
          </a:schemeClr>
        </a:solidFill>
        <a:ln w="28575" cap="flat" cmpd="sng">
          <a:solidFill>
            <a:srgbClr val="FF0000"/>
          </a:solidFill>
          <a:prstDash val="dash"/>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Infrastructure</a:t>
          </a:r>
          <a:r>
            <a:rPr lang="en-AU" sz="1100" b="1" u="sng" baseline="0"/>
            <a:t> Network Financial Models (external)</a:t>
          </a:r>
          <a:endParaRPr lang="en-AU" sz="1100" b="1" u="sng"/>
        </a:p>
        <a:p>
          <a:endParaRPr lang="en-AU" sz="1100"/>
        </a:p>
        <a:p>
          <a:r>
            <a:rPr lang="en-AU" sz="1100"/>
            <a:t>- Planned network costs</a:t>
          </a:r>
          <a:endParaRPr lang="en-AU" sz="1100" baseline="0"/>
        </a:p>
        <a:p>
          <a:r>
            <a:rPr lang="en-AU" sz="1100" baseline="0"/>
            <a:t>- Expenditure schedule</a:t>
          </a:r>
        </a:p>
        <a:p>
          <a:endParaRPr lang="en-AU" sz="1100"/>
        </a:p>
      </xdr:txBody>
    </xdr:sp>
    <xdr:clientData/>
  </xdr:twoCellAnchor>
  <xdr:twoCellAnchor>
    <xdr:from>
      <xdr:col>8</xdr:col>
      <xdr:colOff>161925</xdr:colOff>
      <xdr:row>29</xdr:row>
      <xdr:rowOff>42864</xdr:rowOff>
    </xdr:from>
    <xdr:to>
      <xdr:col>18</xdr:col>
      <xdr:colOff>352425</xdr:colOff>
      <xdr:row>34</xdr:row>
      <xdr:rowOff>104777</xdr:rowOff>
    </xdr:to>
    <xdr:cxnSp macro="">
      <xdr:nvCxnSpPr>
        <xdr:cNvPr id="29" name="Elbow Connector 28">
          <a:extLst>
            <a:ext uri="{FF2B5EF4-FFF2-40B4-BE49-F238E27FC236}">
              <a16:creationId xmlns:a16="http://schemas.microsoft.com/office/drawing/2014/main" id="{00000000-0008-0000-0000-00001D000000}"/>
            </a:ext>
          </a:extLst>
        </xdr:cNvPr>
        <xdr:cNvCxnSpPr>
          <a:stCxn id="27" idx="3"/>
          <a:endCxn id="15" idx="1"/>
        </xdr:cNvCxnSpPr>
      </xdr:nvCxnSpPr>
      <xdr:spPr>
        <a:xfrm flipV="1">
          <a:off x="5038725" y="6567489"/>
          <a:ext cx="6286500" cy="1014413"/>
        </a:xfrm>
        <a:prstGeom prst="bentConnector3">
          <a:avLst>
            <a:gd name="adj1" fmla="val 93030"/>
          </a:avLst>
        </a:prstGeom>
        <a:ln>
          <a:solidFill>
            <a:sysClr val="windowText" lastClr="00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22</xdr:row>
      <xdr:rowOff>52389</xdr:rowOff>
    </xdr:from>
    <xdr:to>
      <xdr:col>18</xdr:col>
      <xdr:colOff>352425</xdr:colOff>
      <xdr:row>29</xdr:row>
      <xdr:rowOff>42864</xdr:rowOff>
    </xdr:to>
    <xdr:cxnSp macro="">
      <xdr:nvCxnSpPr>
        <xdr:cNvPr id="31" name="Elbow Connector 30">
          <a:extLst>
            <a:ext uri="{FF2B5EF4-FFF2-40B4-BE49-F238E27FC236}">
              <a16:creationId xmlns:a16="http://schemas.microsoft.com/office/drawing/2014/main" id="{00000000-0008-0000-0000-00001F000000}"/>
            </a:ext>
          </a:extLst>
        </xdr:cNvPr>
        <xdr:cNvCxnSpPr>
          <a:stCxn id="14" idx="3"/>
          <a:endCxn id="15" idx="1"/>
        </xdr:cNvCxnSpPr>
      </xdr:nvCxnSpPr>
      <xdr:spPr>
        <a:xfrm>
          <a:off x="10448925" y="6386514"/>
          <a:ext cx="876300" cy="1323975"/>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4762</xdr:rowOff>
    </xdr:from>
    <xdr:to>
      <xdr:col>21</xdr:col>
      <xdr:colOff>358140</xdr:colOff>
      <xdr:row>41</xdr:row>
      <xdr:rowOff>38100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23</xdr:row>
      <xdr:rowOff>146957</xdr:rowOff>
    </xdr:from>
    <xdr:to>
      <xdr:col>21</xdr:col>
      <xdr:colOff>952501</xdr:colOff>
      <xdr:row>56</xdr:row>
      <xdr:rowOff>163286</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risbane.qld.gov.au/sites/default/files/documents/2021-06/28062021-Brisbane-Infrastructure-Charges-Resolution-No-10-2021-Resolution-June-2021.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B1:L12"/>
  <sheetViews>
    <sheetView tabSelected="1" zoomScale="70" zoomScaleNormal="70" workbookViewId="0"/>
  </sheetViews>
  <sheetFormatPr defaultColWidth="9.140625" defaultRowHeight="15"/>
  <cols>
    <col min="1" max="1" width="3.85546875" style="1" customWidth="1"/>
    <col min="2" max="2" width="15.42578125" style="1" customWidth="1"/>
    <col min="3" max="3" width="21.28515625" style="1" customWidth="1"/>
    <col min="4" max="4" width="1.7109375" style="1" customWidth="1"/>
    <col min="5" max="11" width="9.140625" style="1"/>
    <col min="12" max="12" width="12.5703125" style="1" customWidth="1"/>
    <col min="13" max="16384" width="9.140625" style="1"/>
  </cols>
  <sheetData>
    <row r="1" spans="2:12" s="121" customFormat="1" ht="20.25" thickBot="1">
      <c r="B1" s="121" t="s">
        <v>0</v>
      </c>
    </row>
    <row r="2" spans="2:12" s="121" customFormat="1" ht="21" thickTop="1" thickBot="1">
      <c r="B2" s="121" t="s">
        <v>1</v>
      </c>
    </row>
    <row r="3" spans="2:12" s="121" customFormat="1" ht="21" thickTop="1" thickBot="1"/>
    <row r="4" spans="2:12" s="121" customFormat="1" ht="21" thickTop="1" thickBot="1"/>
    <row r="5" spans="2:12" s="121" customFormat="1" ht="21" thickTop="1" thickBot="1">
      <c r="B5" s="121" t="s">
        <v>2</v>
      </c>
    </row>
    <row r="6" spans="2:12" ht="15.75" thickTop="1"/>
    <row r="7" spans="2:12">
      <c r="B7" s="1" t="s">
        <v>3</v>
      </c>
      <c r="C7" s="182">
        <v>2</v>
      </c>
      <c r="D7" s="182"/>
      <c r="E7" s="182"/>
      <c r="F7" s="182"/>
      <c r="G7" s="182"/>
      <c r="H7" s="182"/>
      <c r="I7" s="182"/>
      <c r="J7" s="182"/>
      <c r="K7" s="182"/>
      <c r="L7" s="182"/>
    </row>
    <row r="8" spans="2:12">
      <c r="B8" s="1" t="s">
        <v>4</v>
      </c>
      <c r="C8" s="183">
        <v>45566</v>
      </c>
      <c r="D8" s="183"/>
      <c r="E8" s="183"/>
      <c r="F8" s="183"/>
      <c r="G8" s="183"/>
      <c r="H8" s="183"/>
      <c r="I8" s="183"/>
      <c r="J8" s="183"/>
      <c r="K8" s="183"/>
      <c r="L8" s="183"/>
    </row>
    <row r="9" spans="2:12">
      <c r="B9" s="1" t="s">
        <v>5</v>
      </c>
      <c r="C9" s="184" t="s">
        <v>0</v>
      </c>
      <c r="D9" s="184"/>
      <c r="E9" s="184"/>
      <c r="F9" s="184"/>
      <c r="G9" s="184"/>
      <c r="H9" s="184"/>
      <c r="I9" s="184"/>
      <c r="J9" s="184"/>
      <c r="K9" s="184"/>
      <c r="L9" s="184"/>
    </row>
    <row r="10" spans="2:12">
      <c r="B10" s="1" t="s">
        <v>6</v>
      </c>
      <c r="C10" s="185" t="s">
        <v>400</v>
      </c>
      <c r="D10" s="185"/>
      <c r="E10" s="185"/>
      <c r="F10" s="185"/>
      <c r="G10" s="185"/>
      <c r="H10" s="185"/>
      <c r="I10" s="185"/>
      <c r="J10" s="185"/>
      <c r="K10" s="185"/>
      <c r="L10" s="185"/>
    </row>
    <row r="12" spans="2:12" ht="18.75">
      <c r="B12" s="2" t="s">
        <v>7</v>
      </c>
    </row>
  </sheetData>
  <mergeCells count="4">
    <mergeCell ref="C7:L7"/>
    <mergeCell ref="C8:L8"/>
    <mergeCell ref="C9:L9"/>
    <mergeCell ref="C10:L10"/>
  </mergeCells>
  <pageMargins left="0.25" right="0.25" top="0.75" bottom="0.75" header="0.3" footer="0.3"/>
  <pageSetup paperSize="9" scale="71" orientation="landscape" r:id="rId1"/>
  <headerFooter>
    <oddFooter>&amp;C_x000D_&amp;1#&amp;"Arial"&amp;10&amp;KFF0000 SECURITY LABEL: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A1:G60"/>
  <sheetViews>
    <sheetView zoomScale="70" zoomScaleNormal="70" workbookViewId="0"/>
  </sheetViews>
  <sheetFormatPr defaultColWidth="9.140625" defaultRowHeight="15"/>
  <cols>
    <col min="1" max="1" width="10.7109375" style="1" customWidth="1"/>
    <col min="2" max="2" width="3.85546875" style="1" customWidth="1"/>
    <col min="3" max="3" width="34.140625" style="1" bestFit="1" customWidth="1"/>
    <col min="4" max="4" width="1.7109375" style="1" customWidth="1"/>
    <col min="5" max="5" width="16.85546875" style="1" bestFit="1" customWidth="1"/>
    <col min="6" max="6" width="1.7109375" style="1" customWidth="1"/>
    <col min="7" max="7" width="71.85546875" style="1" customWidth="1"/>
    <col min="8" max="16384" width="9.140625" style="1"/>
  </cols>
  <sheetData>
    <row r="1" spans="1:7" s="121" customFormat="1" ht="20.25" thickBot="1">
      <c r="A1" s="121" t="s">
        <v>8</v>
      </c>
    </row>
    <row r="2" spans="1:7" s="121" customFormat="1" ht="21" thickTop="1" thickBot="1">
      <c r="A2" s="121" t="s">
        <v>0</v>
      </c>
    </row>
    <row r="3" spans="1:7" ht="15.75" thickTop="1">
      <c r="A3" s="3">
        <f>Coversheet!C8</f>
        <v>45566</v>
      </c>
      <c r="B3" s="3"/>
    </row>
    <row r="4" spans="1:7">
      <c r="A4" s="4" t="s">
        <v>9</v>
      </c>
    </row>
    <row r="5" spans="1:7" ht="20.25" thickBot="1">
      <c r="A5" s="5" t="s">
        <v>10</v>
      </c>
      <c r="C5" s="121" t="s">
        <v>11</v>
      </c>
    </row>
    <row r="6" spans="1:7" ht="15.75" thickTop="1"/>
    <row r="7" spans="1:7" ht="15" customHeight="1">
      <c r="C7" s="7" t="s">
        <v>12</v>
      </c>
      <c r="E7" s="8" t="s">
        <v>13</v>
      </c>
      <c r="G7" s="7" t="s">
        <v>14</v>
      </c>
    </row>
    <row r="8" spans="1:7" ht="3.75" customHeight="1"/>
    <row r="9" spans="1:7" ht="15" customHeight="1">
      <c r="C9" s="7" t="s">
        <v>15</v>
      </c>
    </row>
    <row r="10" spans="1:7" ht="3.75" customHeight="1"/>
    <row r="11" spans="1:7">
      <c r="C11" s="9" t="s">
        <v>16</v>
      </c>
      <c r="E11" s="10">
        <v>2021</v>
      </c>
      <c r="G11" s="9" t="s">
        <v>17</v>
      </c>
    </row>
    <row r="12" spans="1:7">
      <c r="C12" s="9" t="s">
        <v>18</v>
      </c>
      <c r="E12" s="10">
        <v>2036</v>
      </c>
      <c r="G12" s="9" t="s">
        <v>19</v>
      </c>
    </row>
    <row r="13" spans="1:7">
      <c r="C13" s="9" t="s">
        <v>20</v>
      </c>
      <c r="E13" s="11">
        <f>E12-E11</f>
        <v>15</v>
      </c>
      <c r="G13" s="9" t="s">
        <v>19</v>
      </c>
    </row>
    <row r="15" spans="1:7">
      <c r="C15" s="7" t="s">
        <v>21</v>
      </c>
    </row>
    <row r="16" spans="1:7" ht="3.75" customHeight="1">
      <c r="B16" s="186"/>
    </row>
    <row r="17" spans="2:7" ht="15" customHeight="1">
      <c r="B17" s="186"/>
      <c r="C17" s="9" t="s">
        <v>22</v>
      </c>
      <c r="E17" s="12"/>
      <c r="G17" s="13" t="s">
        <v>23</v>
      </c>
    </row>
    <row r="18" spans="2:7">
      <c r="B18" s="186"/>
      <c r="C18" s="9" t="s">
        <v>24</v>
      </c>
      <c r="E18" s="12"/>
      <c r="G18" s="13" t="s">
        <v>23</v>
      </c>
    </row>
    <row r="19" spans="2:7" ht="3.75" customHeight="1">
      <c r="B19" s="186"/>
    </row>
    <row r="20" spans="2:7">
      <c r="B20" s="186"/>
      <c r="C20" s="9" t="s">
        <v>25</v>
      </c>
      <c r="E20" s="14">
        <f>E18+E17</f>
        <v>0</v>
      </c>
      <c r="G20" s="13" t="s">
        <v>23</v>
      </c>
    </row>
    <row r="21" spans="2:7" ht="5.0999999999999996" customHeight="1">
      <c r="B21" s="186"/>
    </row>
    <row r="22" spans="2:7">
      <c r="B22" s="186"/>
      <c r="C22" s="9" t="s">
        <v>26</v>
      </c>
      <c r="E22" s="12">
        <v>5.91E-2</v>
      </c>
      <c r="G22" s="9" t="s">
        <v>27</v>
      </c>
    </row>
    <row r="23" spans="2:7" ht="5.0999999999999996" customHeight="1">
      <c r="B23" s="186"/>
    </row>
    <row r="24" spans="2:7">
      <c r="B24" s="186"/>
      <c r="C24" s="15" t="s">
        <v>28</v>
      </c>
      <c r="E24" s="16">
        <f>IF(OR(WACC_override="",WACC_override=0),WACC_Calculated,WACC_override)</f>
        <v>5.91E-2</v>
      </c>
      <c r="G24" s="9" t="s">
        <v>29</v>
      </c>
    </row>
    <row r="26" spans="2:7">
      <c r="C26" s="7" t="s">
        <v>30</v>
      </c>
    </row>
    <row r="27" spans="2:7" ht="3.75" customHeight="1"/>
    <row r="28" spans="2:7">
      <c r="C28" s="9" t="s">
        <v>31</v>
      </c>
      <c r="E28" s="12" t="s">
        <v>32</v>
      </c>
      <c r="G28" s="17" t="s">
        <v>33</v>
      </c>
    </row>
    <row r="29" spans="2:7" ht="3.75" customHeight="1"/>
    <row r="30" spans="2:7">
      <c r="C30" s="166" t="s">
        <v>34</v>
      </c>
      <c r="E30" s="160">
        <f>(E31/E41)^(1/(C31-C41))-1</f>
        <v>1.8205372333204517E-2</v>
      </c>
      <c r="G30" s="159" t="s">
        <v>35</v>
      </c>
    </row>
    <row r="31" spans="2:7">
      <c r="C31" s="161">
        <v>2021</v>
      </c>
      <c r="E31" s="158">
        <v>119.7807</v>
      </c>
      <c r="G31" s="159" t="s">
        <v>36</v>
      </c>
    </row>
    <row r="32" spans="2:7">
      <c r="C32" s="162">
        <f>C31-1</f>
        <v>2020</v>
      </c>
      <c r="E32" s="12"/>
      <c r="G32"/>
    </row>
    <row r="33" spans="3:7">
      <c r="C33" s="162">
        <f t="shared" ref="C33:C40" si="0">C32-1</f>
        <v>2019</v>
      </c>
      <c r="E33" s="12"/>
      <c r="G33"/>
    </row>
    <row r="34" spans="3:7">
      <c r="C34" s="162">
        <f t="shared" si="0"/>
        <v>2018</v>
      </c>
      <c r="E34" s="12"/>
      <c r="G34"/>
    </row>
    <row r="35" spans="3:7">
      <c r="C35" s="162">
        <f t="shared" si="0"/>
        <v>2017</v>
      </c>
      <c r="E35" s="12"/>
      <c r="G35"/>
    </row>
    <row r="36" spans="3:7">
      <c r="C36" s="162">
        <f t="shared" si="0"/>
        <v>2016</v>
      </c>
      <c r="E36" s="12"/>
      <c r="G36"/>
    </row>
    <row r="37" spans="3:7">
      <c r="C37" s="162">
        <f t="shared" si="0"/>
        <v>2015</v>
      </c>
      <c r="E37" s="12"/>
      <c r="G37"/>
    </row>
    <row r="38" spans="3:7">
      <c r="C38" s="162">
        <f t="shared" si="0"/>
        <v>2014</v>
      </c>
      <c r="E38" s="12"/>
      <c r="G38"/>
    </row>
    <row r="39" spans="3:7">
      <c r="C39" s="162">
        <f t="shared" si="0"/>
        <v>2013</v>
      </c>
      <c r="E39" s="12"/>
      <c r="G39"/>
    </row>
    <row r="40" spans="3:7">
      <c r="C40" s="162">
        <f t="shared" si="0"/>
        <v>2012</v>
      </c>
      <c r="E40" s="12"/>
      <c r="G40"/>
    </row>
    <row r="41" spans="3:7">
      <c r="C41" s="162">
        <f>C40-1</f>
        <v>2011</v>
      </c>
      <c r="E41" s="158">
        <v>100.0076</v>
      </c>
      <c r="G41" s="159" t="s">
        <v>36</v>
      </c>
    </row>
    <row r="42" spans="3:7">
      <c r="C42" s="162">
        <f t="shared" ref="C42:C46" si="1">C41-1</f>
        <v>2010</v>
      </c>
      <c r="E42" s="12"/>
      <c r="G42" s="165"/>
    </row>
    <row r="43" spans="3:7">
      <c r="C43" s="162">
        <f t="shared" si="1"/>
        <v>2009</v>
      </c>
      <c r="E43" s="12"/>
      <c r="G43" s="165"/>
    </row>
    <row r="44" spans="3:7">
      <c r="C44" s="162">
        <f t="shared" si="1"/>
        <v>2008</v>
      </c>
      <c r="E44" s="12"/>
      <c r="G44" s="165"/>
    </row>
    <row r="45" spans="3:7">
      <c r="C45" s="162">
        <f t="shared" si="1"/>
        <v>2007</v>
      </c>
      <c r="E45" s="12"/>
      <c r="G45" s="165"/>
    </row>
    <row r="46" spans="3:7">
      <c r="C46" s="163">
        <f t="shared" si="1"/>
        <v>2006</v>
      </c>
      <c r="E46" s="158">
        <v>75.123599999999996</v>
      </c>
      <c r="G46" s="159" t="s">
        <v>36</v>
      </c>
    </row>
    <row r="48" spans="3:7">
      <c r="C48" s="7" t="s">
        <v>37</v>
      </c>
    </row>
    <row r="49" spans="3:7" ht="3.75" customHeight="1"/>
    <row r="50" spans="3:7">
      <c r="C50" s="9" t="s">
        <v>38</v>
      </c>
      <c r="G50" s="18" t="s">
        <v>39</v>
      </c>
    </row>
    <row r="51" spans="3:7" ht="3.75" customHeight="1"/>
    <row r="52" spans="3:7">
      <c r="C52" s="9" t="s">
        <v>40</v>
      </c>
      <c r="G52" s="18" t="s">
        <v>41</v>
      </c>
    </row>
    <row r="53" spans="3:7" ht="3.75" customHeight="1"/>
    <row r="54" spans="3:7">
      <c r="C54" s="9" t="s">
        <v>42</v>
      </c>
      <c r="G54" s="18" t="s">
        <v>41</v>
      </c>
    </row>
    <row r="55" spans="3:7" ht="3.75" customHeight="1"/>
    <row r="56" spans="3:7">
      <c r="C56" s="9" t="s">
        <v>43</v>
      </c>
      <c r="G56" s="18" t="s">
        <v>44</v>
      </c>
    </row>
    <row r="57" spans="3:7" ht="3.75" customHeight="1"/>
    <row r="58" spans="3:7">
      <c r="C58" s="9" t="s">
        <v>45</v>
      </c>
      <c r="G58" s="18" t="s">
        <v>46</v>
      </c>
    </row>
    <row r="59" spans="3:7" ht="3.75" customHeight="1"/>
    <row r="60" spans="3:7">
      <c r="C60" s="9" t="s">
        <v>47</v>
      </c>
      <c r="G60" s="18" t="s">
        <v>48</v>
      </c>
    </row>
  </sheetData>
  <mergeCells count="1">
    <mergeCell ref="B16:B24"/>
  </mergeCells>
  <hyperlinks>
    <hyperlink ref="G28" r:id="rId1" display="Brisbane Adopted Infrastructure Charges Resolution (No.5) 2015" xr:uid="{00000000-0004-0000-0100-000000000000}"/>
  </hyperlinks>
  <pageMargins left="0.23622047244094491" right="0.23622047244094491" top="0.74803149606299213" bottom="0.74803149606299213" header="0.31496062992125984" footer="0.31496062992125984"/>
  <pageSetup paperSize="9" scale="92" orientation="landscape" r:id="rId2"/>
  <headerFooter>
    <oddFooter>&amp;C_x000D_&amp;1#&amp;"Arial"&amp;10&amp;KFF0000 SECURITY LABEL: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pageSetUpPr fitToPage="1"/>
  </sheetPr>
  <dimension ref="A1:V57"/>
  <sheetViews>
    <sheetView zoomScale="70" zoomScaleNormal="70" workbookViewId="0"/>
  </sheetViews>
  <sheetFormatPr defaultColWidth="9.140625" defaultRowHeight="15"/>
  <cols>
    <col min="1" max="1" width="10.42578125" style="1" customWidth="1"/>
    <col min="2" max="2" width="40.42578125" style="1" customWidth="1"/>
    <col min="3" max="3" width="53" style="1" customWidth="1"/>
    <col min="4" max="4" width="10.7109375" style="1" bestFit="1" customWidth="1"/>
    <col min="5" max="6" width="15.85546875" style="1" bestFit="1" customWidth="1"/>
    <col min="7" max="8" width="16.42578125" style="1" bestFit="1" customWidth="1"/>
    <col min="9" max="10" width="15.85546875" style="1" bestFit="1" customWidth="1"/>
    <col min="11" max="13" width="16.42578125" style="1" bestFit="1" customWidth="1"/>
    <col min="14" max="14" width="14.5703125" style="1" bestFit="1" customWidth="1"/>
    <col min="15" max="15" width="15.85546875" style="1" bestFit="1" customWidth="1"/>
    <col min="16" max="16" width="16.42578125" style="1" bestFit="1" customWidth="1"/>
    <col min="17" max="17" width="15.85546875" style="1" bestFit="1" customWidth="1"/>
    <col min="18" max="19" width="16.42578125" style="1" bestFit="1" customWidth="1"/>
    <col min="20" max="20" width="9.140625" style="1" customWidth="1"/>
    <col min="21" max="21" width="20.140625" style="1" bestFit="1" customWidth="1"/>
    <col min="22" max="22" width="12" style="1" bestFit="1" customWidth="1"/>
    <col min="23" max="16384" width="9.140625" style="1"/>
  </cols>
  <sheetData>
    <row r="1" spans="1:12" s="121" customFormat="1" ht="20.25" thickBot="1">
      <c r="A1" s="121" t="s">
        <v>8</v>
      </c>
    </row>
    <row r="2" spans="1:12" s="121" customFormat="1" ht="21" thickTop="1" thickBot="1">
      <c r="A2" s="121" t="s">
        <v>0</v>
      </c>
    </row>
    <row r="3" spans="1:12" ht="15.75" thickTop="1">
      <c r="A3" s="3">
        <f>Coversheet!C8</f>
        <v>45566</v>
      </c>
      <c r="D3" s="4" t="s">
        <v>9</v>
      </c>
    </row>
    <row r="4" spans="1:12">
      <c r="D4" s="5" t="s">
        <v>10</v>
      </c>
    </row>
    <row r="5" spans="1:12" ht="18" thickBot="1">
      <c r="A5" s="124">
        <v>1.1000000000000001</v>
      </c>
      <c r="B5" s="124" t="s">
        <v>49</v>
      </c>
      <c r="C5" s="124"/>
    </row>
    <row r="6" spans="1:12" ht="15.75" thickTop="1"/>
    <row r="7" spans="1:12" ht="17.25">
      <c r="B7" s="19" t="s">
        <v>50</v>
      </c>
      <c r="C7" s="19" t="s">
        <v>51</v>
      </c>
      <c r="D7" s="20">
        <v>2021</v>
      </c>
      <c r="E7" s="20">
        <v>2026</v>
      </c>
      <c r="F7" s="20">
        <v>2031</v>
      </c>
      <c r="G7" s="20">
        <v>2036</v>
      </c>
      <c r="H7" s="21"/>
      <c r="I7" s="21"/>
      <c r="J7" s="21"/>
    </row>
    <row r="8" spans="1:12" ht="17.25" customHeight="1">
      <c r="B8" s="170" t="s">
        <v>52</v>
      </c>
      <c r="C8" s="170" t="s">
        <v>53</v>
      </c>
      <c r="D8" s="167">
        <v>117020.11202931163</v>
      </c>
      <c r="E8" s="167">
        <v>127933.99215436389</v>
      </c>
      <c r="F8" s="167">
        <v>141843.37688922521</v>
      </c>
      <c r="G8" s="167">
        <v>159073.0881060953</v>
      </c>
      <c r="H8" s="21"/>
      <c r="I8" s="21"/>
      <c r="J8" s="21"/>
    </row>
    <row r="9" spans="1:12" ht="17.25" customHeight="1">
      <c r="B9" s="170" t="s">
        <v>52</v>
      </c>
      <c r="C9" s="170" t="s">
        <v>54</v>
      </c>
      <c r="D9" s="167">
        <v>56624.887970688382</v>
      </c>
      <c r="E9" s="167">
        <v>61906.007845636108</v>
      </c>
      <c r="F9" s="167">
        <v>68636.623110774803</v>
      </c>
      <c r="G9" s="167">
        <v>76973.911893904689</v>
      </c>
      <c r="H9" s="21"/>
      <c r="I9" s="21"/>
    </row>
    <row r="10" spans="1:12" ht="17.25" customHeight="1">
      <c r="B10" s="171" t="s">
        <v>55</v>
      </c>
      <c r="C10" s="171"/>
      <c r="D10" s="168">
        <f>D11-D8-D9</f>
        <v>8453.9999999999927</v>
      </c>
      <c r="E10" s="168">
        <f t="shared" ref="E10:G10" si="0">E11-E8-E9</f>
        <v>16010</v>
      </c>
      <c r="F10" s="168">
        <f t="shared" si="0"/>
        <v>19244.999999999985</v>
      </c>
      <c r="G10" s="168">
        <f t="shared" si="0"/>
        <v>21860.000000000015</v>
      </c>
      <c r="H10" s="21"/>
      <c r="I10" s="21"/>
    </row>
    <row r="11" spans="1:12" ht="17.25" customHeight="1">
      <c r="B11" s="172" t="s">
        <v>56</v>
      </c>
      <c r="C11" s="172"/>
      <c r="D11" s="169">
        <v>182099</v>
      </c>
      <c r="E11" s="169">
        <v>205850</v>
      </c>
      <c r="F11" s="169">
        <v>229725</v>
      </c>
      <c r="G11" s="169">
        <v>257907</v>
      </c>
      <c r="H11" s="21"/>
      <c r="I11" s="21"/>
    </row>
    <row r="12" spans="1:12" ht="17.25" customHeight="1">
      <c r="B12" s="170" t="s">
        <v>57</v>
      </c>
      <c r="C12" s="127" t="s">
        <v>53</v>
      </c>
      <c r="D12" s="167">
        <v>24796.506454765211</v>
      </c>
      <c r="E12" s="167">
        <v>25088.048706475336</v>
      </c>
      <c r="F12" s="167">
        <v>25283.148022424524</v>
      </c>
      <c r="G12" s="167">
        <v>25575.164583654787</v>
      </c>
      <c r="H12" s="21"/>
      <c r="I12" s="21"/>
    </row>
    <row r="13" spans="1:12" ht="17.25" customHeight="1">
      <c r="B13" s="170" t="s">
        <v>57</v>
      </c>
      <c r="C13" s="127" t="s">
        <v>54</v>
      </c>
      <c r="D13" s="167">
        <v>288878.49354523479</v>
      </c>
      <c r="E13" s="167">
        <v>292274.95129352465</v>
      </c>
      <c r="F13" s="167">
        <v>294547.85197757545</v>
      </c>
      <c r="G13" s="167">
        <v>297949.83541634522</v>
      </c>
      <c r="H13" s="21"/>
      <c r="I13" s="21"/>
    </row>
    <row r="14" spans="1:12" ht="17.25" customHeight="1">
      <c r="B14" s="171" t="s">
        <v>58</v>
      </c>
      <c r="C14" s="173"/>
      <c r="D14" s="168">
        <f>D15-D12-D13</f>
        <v>968</v>
      </c>
      <c r="E14" s="168">
        <f t="shared" ref="E14:G14" si="1">E15-E12-E13</f>
        <v>1000</v>
      </c>
      <c r="F14" s="168">
        <f t="shared" si="1"/>
        <v>1020</v>
      </c>
      <c r="G14" s="168">
        <f t="shared" si="1"/>
        <v>1020</v>
      </c>
      <c r="H14" s="21"/>
      <c r="I14" s="21"/>
    </row>
    <row r="15" spans="1:12" ht="17.25" customHeight="1">
      <c r="B15" s="172" t="s">
        <v>59</v>
      </c>
      <c r="C15" s="174"/>
      <c r="D15" s="169">
        <v>314643</v>
      </c>
      <c r="E15" s="169">
        <v>318363</v>
      </c>
      <c r="F15" s="169">
        <v>320851</v>
      </c>
      <c r="G15" s="169">
        <v>324545</v>
      </c>
      <c r="H15" s="21"/>
      <c r="I15" s="21"/>
    </row>
    <row r="16" spans="1:12" ht="17.25" customHeight="1">
      <c r="B16" s="170" t="s">
        <v>60</v>
      </c>
      <c r="C16" s="170" t="s">
        <v>61</v>
      </c>
      <c r="D16" s="167">
        <v>10737.995354590346</v>
      </c>
      <c r="E16" s="167">
        <v>11408.792758918335</v>
      </c>
      <c r="F16" s="167">
        <v>11778.159803735842</v>
      </c>
      <c r="G16" s="167">
        <v>12142.432787356538</v>
      </c>
      <c r="H16" s="22"/>
      <c r="J16" s="22"/>
      <c r="K16" s="22"/>
      <c r="L16" s="22"/>
    </row>
    <row r="17" spans="1:22" ht="17.25" customHeight="1">
      <c r="B17" s="170" t="s">
        <v>60</v>
      </c>
      <c r="C17" s="170" t="s">
        <v>62</v>
      </c>
      <c r="D17" s="167">
        <v>5642.5511711193376</v>
      </c>
      <c r="E17" s="167">
        <v>5995.0386284506239</v>
      </c>
      <c r="F17" s="167">
        <v>6189.131881658911</v>
      </c>
      <c r="G17" s="167">
        <v>6380.548331607125</v>
      </c>
      <c r="J17" s="22"/>
      <c r="K17" s="22"/>
      <c r="L17" s="22"/>
    </row>
    <row r="18" spans="1:22" ht="17.25" customHeight="1">
      <c r="B18" s="170" t="s">
        <v>60</v>
      </c>
      <c r="C18" s="170" t="s">
        <v>63</v>
      </c>
      <c r="D18" s="167">
        <v>1685.7790763691476</v>
      </c>
      <c r="E18" s="167">
        <v>1791.0888843320886</v>
      </c>
      <c r="F18" s="167">
        <v>1849.0765454449679</v>
      </c>
      <c r="G18" s="167">
        <v>1906.2644798401732</v>
      </c>
      <c r="J18" s="22"/>
      <c r="K18" s="22"/>
      <c r="L18" s="22"/>
    </row>
    <row r="19" spans="1:22" ht="17.25" customHeight="1">
      <c r="B19" s="170" t="s">
        <v>64</v>
      </c>
      <c r="C19" s="170" t="s">
        <v>61</v>
      </c>
      <c r="D19" s="167">
        <v>506.00395722226392</v>
      </c>
      <c r="E19" s="167">
        <v>537.61378101859168</v>
      </c>
      <c r="F19" s="167">
        <v>555.01937490956448</v>
      </c>
      <c r="G19" s="167">
        <v>572.18492258717993</v>
      </c>
      <c r="J19" s="22"/>
      <c r="L19" s="22"/>
    </row>
    <row r="20" spans="1:22" ht="17.25" customHeight="1">
      <c r="B20" s="170" t="s">
        <v>64</v>
      </c>
      <c r="C20" s="170" t="s">
        <v>62</v>
      </c>
      <c r="D20" s="167">
        <v>1659.8914126134266</v>
      </c>
      <c r="E20" s="167">
        <v>1763.5840306747134</v>
      </c>
      <c r="F20" s="167">
        <v>1820.6812043601988</v>
      </c>
      <c r="G20" s="167">
        <v>1876.9909323301019</v>
      </c>
      <c r="J20" s="22"/>
      <c r="K20" s="22"/>
      <c r="L20" s="22"/>
    </row>
    <row r="21" spans="1:22" ht="17.25" customHeight="1">
      <c r="B21" s="170" t="s">
        <v>64</v>
      </c>
      <c r="C21" s="170" t="s">
        <v>63</v>
      </c>
      <c r="D21" s="167">
        <v>338.32813610351371</v>
      </c>
      <c r="E21" s="167">
        <v>359.46333201439165</v>
      </c>
      <c r="F21" s="167">
        <v>371.10118989051267</v>
      </c>
      <c r="G21" s="167">
        <v>382.57854627887906</v>
      </c>
      <c r="J21" s="22"/>
      <c r="K21" s="22"/>
      <c r="L21" s="22"/>
    </row>
    <row r="22" spans="1:22" ht="17.25" customHeight="1">
      <c r="B22" s="172" t="s">
        <v>65</v>
      </c>
      <c r="C22" s="172"/>
      <c r="D22" s="169">
        <f>SUM(D16:D21)</f>
        <v>20570.549108018036</v>
      </c>
      <c r="E22" s="169">
        <f t="shared" ref="E22:G22" si="2">SUM(E16:E21)</f>
        <v>21855.581415408742</v>
      </c>
      <c r="F22" s="169">
        <f t="shared" si="2"/>
        <v>22563.17</v>
      </c>
      <c r="G22" s="169">
        <f t="shared" si="2"/>
        <v>23261.000000000004</v>
      </c>
      <c r="J22" s="22"/>
      <c r="K22" s="22"/>
      <c r="L22" s="22"/>
    </row>
    <row r="24" spans="1:22" ht="19.5" thickBot="1">
      <c r="A24" s="124">
        <v>1.2</v>
      </c>
      <c r="B24" s="124" t="s">
        <v>66</v>
      </c>
      <c r="C24" s="124"/>
    </row>
    <row r="25" spans="1:22" ht="15.75" thickTop="1"/>
    <row r="26" spans="1:22" ht="30">
      <c r="B26" s="19" t="s">
        <v>67</v>
      </c>
      <c r="C26" s="19" t="s">
        <v>68</v>
      </c>
      <c r="D26" s="20">
        <v>2021</v>
      </c>
      <c r="E26" s="20">
        <v>2022</v>
      </c>
      <c r="F26" s="20">
        <v>2023</v>
      </c>
      <c r="G26" s="20">
        <v>2024</v>
      </c>
      <c r="H26" s="20">
        <v>2025</v>
      </c>
      <c r="I26" s="20">
        <v>2026</v>
      </c>
      <c r="J26" s="20">
        <v>2027</v>
      </c>
      <c r="K26" s="20">
        <v>2028</v>
      </c>
      <c r="L26" s="20">
        <v>2029</v>
      </c>
      <c r="M26" s="20">
        <v>2030</v>
      </c>
      <c r="N26" s="20">
        <v>2031</v>
      </c>
      <c r="O26" s="20">
        <v>2032</v>
      </c>
      <c r="P26" s="20">
        <v>2033</v>
      </c>
      <c r="Q26" s="20">
        <v>2034</v>
      </c>
      <c r="R26" s="20">
        <v>2035</v>
      </c>
      <c r="S26" s="20">
        <v>2036</v>
      </c>
      <c r="T26" s="23"/>
      <c r="U26" s="20" t="s">
        <v>69</v>
      </c>
      <c r="V26" s="24" t="s">
        <v>70</v>
      </c>
    </row>
    <row r="27" spans="1:22" ht="17.25" customHeight="1">
      <c r="B27" s="9" t="str">
        <f t="shared" ref="B27:D28" si="3">B8</f>
        <v>Attached Dwelling</v>
      </c>
      <c r="C27" s="9" t="str">
        <f t="shared" si="3"/>
        <v>Number of dwellings: 1 or 2 bedroom dwelling</v>
      </c>
      <c r="D27" s="25">
        <f t="shared" si="3"/>
        <v>117020.11202931163</v>
      </c>
      <c r="E27" s="26">
        <f t="shared" ref="E27:I28" si="4">($E8-$D8)/5</f>
        <v>2182.7760250104534</v>
      </c>
      <c r="F27" s="26">
        <f t="shared" si="4"/>
        <v>2182.7760250104534</v>
      </c>
      <c r="G27" s="26">
        <f t="shared" si="4"/>
        <v>2182.7760250104534</v>
      </c>
      <c r="H27" s="26">
        <f t="shared" si="4"/>
        <v>2182.7760250104534</v>
      </c>
      <c r="I27" s="26">
        <f t="shared" si="4"/>
        <v>2182.7760250104534</v>
      </c>
      <c r="J27" s="26">
        <f t="shared" ref="J27:N28" si="5">($F8-$E8)/5</f>
        <v>2781.8769469722638</v>
      </c>
      <c r="K27" s="26">
        <f t="shared" si="5"/>
        <v>2781.8769469722638</v>
      </c>
      <c r="L27" s="26">
        <f t="shared" si="5"/>
        <v>2781.8769469722638</v>
      </c>
      <c r="M27" s="26">
        <f t="shared" si="5"/>
        <v>2781.8769469722638</v>
      </c>
      <c r="N27" s="26">
        <f t="shared" si="5"/>
        <v>2781.8769469722638</v>
      </c>
      <c r="O27" s="26">
        <f t="shared" ref="O27:S28" si="6">($G8-$F8)/5</f>
        <v>3445.9422433740169</v>
      </c>
      <c r="P27" s="26">
        <f t="shared" si="6"/>
        <v>3445.9422433740169</v>
      </c>
      <c r="Q27" s="26">
        <f t="shared" si="6"/>
        <v>3445.9422433740169</v>
      </c>
      <c r="R27" s="26">
        <f t="shared" si="6"/>
        <v>3445.9422433740169</v>
      </c>
      <c r="S27" s="27">
        <f t="shared" si="6"/>
        <v>3445.9422433740169</v>
      </c>
      <c r="U27" s="28" t="s">
        <v>71</v>
      </c>
      <c r="V27" s="29">
        <f>VLOOKUP(U27,'BAICR Charge Lookup'!A:F,6,FALSE)</f>
        <v>10907.66</v>
      </c>
    </row>
    <row r="28" spans="1:22" ht="17.25" customHeight="1">
      <c r="B28" s="9" t="str">
        <f t="shared" si="3"/>
        <v>Attached Dwelling</v>
      </c>
      <c r="C28" s="9" t="str">
        <f t="shared" si="3"/>
        <v>Number of dwellings: 3 or more bedroom dwelling</v>
      </c>
      <c r="D28" s="30">
        <f t="shared" si="3"/>
        <v>56624.887970688382</v>
      </c>
      <c r="E28" s="31">
        <f t="shared" si="4"/>
        <v>1056.2239749895452</v>
      </c>
      <c r="F28" s="31">
        <f t="shared" si="4"/>
        <v>1056.2239749895452</v>
      </c>
      <c r="G28" s="31">
        <f t="shared" si="4"/>
        <v>1056.2239749895452</v>
      </c>
      <c r="H28" s="31">
        <f t="shared" si="4"/>
        <v>1056.2239749895452</v>
      </c>
      <c r="I28" s="31">
        <f t="shared" si="4"/>
        <v>1056.2239749895452</v>
      </c>
      <c r="J28" s="31">
        <f t="shared" si="5"/>
        <v>1346.1230530277389</v>
      </c>
      <c r="K28" s="31">
        <f t="shared" si="5"/>
        <v>1346.1230530277389</v>
      </c>
      <c r="L28" s="31">
        <f t="shared" si="5"/>
        <v>1346.1230530277389</v>
      </c>
      <c r="M28" s="31">
        <f t="shared" si="5"/>
        <v>1346.1230530277389</v>
      </c>
      <c r="N28" s="31">
        <f t="shared" si="5"/>
        <v>1346.1230530277389</v>
      </c>
      <c r="O28" s="31">
        <f t="shared" si="6"/>
        <v>1667.4577566259773</v>
      </c>
      <c r="P28" s="31">
        <f t="shared" si="6"/>
        <v>1667.4577566259773</v>
      </c>
      <c r="Q28" s="31">
        <f t="shared" si="6"/>
        <v>1667.4577566259773</v>
      </c>
      <c r="R28" s="31">
        <f t="shared" si="6"/>
        <v>1667.4577566259773</v>
      </c>
      <c r="S28" s="32">
        <f t="shared" si="6"/>
        <v>1667.4577566259773</v>
      </c>
      <c r="U28" s="33" t="s">
        <v>72</v>
      </c>
      <c r="V28" s="29">
        <f>VLOOKUP(U28,'BAICR Charge Lookup'!A:F,6,FALSE)</f>
        <v>15270.71</v>
      </c>
    </row>
    <row r="29" spans="1:22" ht="17.25" customHeight="1">
      <c r="B29" s="9" t="str">
        <f t="shared" ref="B29:D30" si="7">B12</f>
        <v>Detached Dwelling</v>
      </c>
      <c r="C29" s="9" t="str">
        <f t="shared" si="7"/>
        <v>Number of dwellings: 1 or 2 bedroom dwelling</v>
      </c>
      <c r="D29" s="30">
        <f t="shared" si="7"/>
        <v>24796.506454765211</v>
      </c>
      <c r="E29" s="31">
        <f t="shared" ref="E29:I30" si="8">($E12-$D12)/5</f>
        <v>58.308450342025026</v>
      </c>
      <c r="F29" s="31">
        <f t="shared" si="8"/>
        <v>58.308450342025026</v>
      </c>
      <c r="G29" s="31">
        <f t="shared" si="8"/>
        <v>58.308450342025026</v>
      </c>
      <c r="H29" s="31">
        <f t="shared" si="8"/>
        <v>58.308450342025026</v>
      </c>
      <c r="I29" s="31">
        <f t="shared" si="8"/>
        <v>58.308450342025026</v>
      </c>
      <c r="J29" s="31">
        <f t="shared" ref="J29:N30" si="9">($F12-$E12)/5</f>
        <v>39.019863189837636</v>
      </c>
      <c r="K29" s="31">
        <f t="shared" si="9"/>
        <v>39.019863189837636</v>
      </c>
      <c r="L29" s="31">
        <f t="shared" si="9"/>
        <v>39.019863189837636</v>
      </c>
      <c r="M29" s="31">
        <f t="shared" si="9"/>
        <v>39.019863189837636</v>
      </c>
      <c r="N29" s="31">
        <f t="shared" si="9"/>
        <v>39.019863189837636</v>
      </c>
      <c r="O29" s="31">
        <f t="shared" ref="O29:S30" si="10">($G12-$F12)/5</f>
        <v>58.403312246052522</v>
      </c>
      <c r="P29" s="31">
        <f t="shared" si="10"/>
        <v>58.403312246052522</v>
      </c>
      <c r="Q29" s="31">
        <f t="shared" si="10"/>
        <v>58.403312246052522</v>
      </c>
      <c r="R29" s="31">
        <f t="shared" si="10"/>
        <v>58.403312246052522</v>
      </c>
      <c r="S29" s="32">
        <f t="shared" si="10"/>
        <v>58.403312246052522</v>
      </c>
      <c r="U29" s="33" t="s">
        <v>73</v>
      </c>
      <c r="V29" s="29">
        <f>VLOOKUP(U29,'BAICR Charge Lookup'!A:F,6,FALSE)</f>
        <v>15270.71</v>
      </c>
    </row>
    <row r="30" spans="1:22" ht="17.25" customHeight="1">
      <c r="B30" s="9" t="str">
        <f t="shared" si="7"/>
        <v>Detached Dwelling</v>
      </c>
      <c r="C30" s="9" t="str">
        <f t="shared" si="7"/>
        <v>Number of dwellings: 3 or more bedroom dwelling</v>
      </c>
      <c r="D30" s="30">
        <f t="shared" si="7"/>
        <v>288878.49354523479</v>
      </c>
      <c r="E30" s="31">
        <f t="shared" si="8"/>
        <v>679.29154965797204</v>
      </c>
      <c r="F30" s="31">
        <f t="shared" si="8"/>
        <v>679.29154965797204</v>
      </c>
      <c r="G30" s="31">
        <f t="shared" si="8"/>
        <v>679.29154965797204</v>
      </c>
      <c r="H30" s="31">
        <f t="shared" si="8"/>
        <v>679.29154965797204</v>
      </c>
      <c r="I30" s="31">
        <f t="shared" si="8"/>
        <v>679.29154965797204</v>
      </c>
      <c r="J30" s="31">
        <f t="shared" si="9"/>
        <v>454.58013681016166</v>
      </c>
      <c r="K30" s="31">
        <f t="shared" si="9"/>
        <v>454.58013681016166</v>
      </c>
      <c r="L30" s="31">
        <f t="shared" si="9"/>
        <v>454.58013681016166</v>
      </c>
      <c r="M30" s="31">
        <f t="shared" si="9"/>
        <v>454.58013681016166</v>
      </c>
      <c r="N30" s="31">
        <f t="shared" si="9"/>
        <v>454.58013681016166</v>
      </c>
      <c r="O30" s="31">
        <f t="shared" si="10"/>
        <v>680.39668775395262</v>
      </c>
      <c r="P30" s="31">
        <f t="shared" si="10"/>
        <v>680.39668775395262</v>
      </c>
      <c r="Q30" s="31">
        <f t="shared" si="10"/>
        <v>680.39668775395262</v>
      </c>
      <c r="R30" s="31">
        <f t="shared" si="10"/>
        <v>680.39668775395262</v>
      </c>
      <c r="S30" s="32">
        <f t="shared" si="10"/>
        <v>680.39668775395262</v>
      </c>
      <c r="U30" s="33" t="s">
        <v>73</v>
      </c>
      <c r="V30" s="29">
        <f>VLOOKUP(U30,'BAICR Charge Lookup'!A:F,6,FALSE)</f>
        <v>15270.71</v>
      </c>
    </row>
    <row r="31" spans="1:22" ht="17.25" customHeight="1">
      <c r="B31" s="9" t="str">
        <f t="shared" ref="B31:D36" si="11">B16</f>
        <v>Short term accommodation</v>
      </c>
      <c r="C31" s="9" t="str">
        <f t="shared" si="11"/>
        <v>Number of bedrooms: Bedroom that is not within a suite</v>
      </c>
      <c r="D31" s="30">
        <f t="shared" si="11"/>
        <v>10737.995354590346</v>
      </c>
      <c r="E31" s="31">
        <f t="shared" ref="E31:I36" si="12">($E16-$D16)/5</f>
        <v>134.15948086559766</v>
      </c>
      <c r="F31" s="31">
        <f t="shared" si="12"/>
        <v>134.15948086559766</v>
      </c>
      <c r="G31" s="31">
        <f t="shared" si="12"/>
        <v>134.15948086559766</v>
      </c>
      <c r="H31" s="31">
        <f t="shared" si="12"/>
        <v>134.15948086559766</v>
      </c>
      <c r="I31" s="31">
        <f t="shared" si="12"/>
        <v>134.15948086559766</v>
      </c>
      <c r="J31" s="31">
        <f t="shared" ref="J31:N36" si="13">($F16-$E16)/5</f>
        <v>73.873408963501419</v>
      </c>
      <c r="K31" s="31">
        <f t="shared" si="13"/>
        <v>73.873408963501419</v>
      </c>
      <c r="L31" s="31">
        <f t="shared" si="13"/>
        <v>73.873408963501419</v>
      </c>
      <c r="M31" s="31">
        <f t="shared" si="13"/>
        <v>73.873408963501419</v>
      </c>
      <c r="N31" s="31">
        <f t="shared" si="13"/>
        <v>73.873408963501419</v>
      </c>
      <c r="O31" s="31">
        <f t="shared" ref="O31:S36" si="14">($G16-$F16)/5</f>
        <v>72.85459672413927</v>
      </c>
      <c r="P31" s="31">
        <f t="shared" si="14"/>
        <v>72.85459672413927</v>
      </c>
      <c r="Q31" s="31">
        <f t="shared" si="14"/>
        <v>72.85459672413927</v>
      </c>
      <c r="R31" s="31">
        <f t="shared" si="14"/>
        <v>72.85459672413927</v>
      </c>
      <c r="S31" s="32">
        <f t="shared" si="14"/>
        <v>72.85459672413927</v>
      </c>
      <c r="U31" s="33" t="s">
        <v>74</v>
      </c>
      <c r="V31" s="29">
        <f>VLOOKUP(U31,'BAICR Charge Lookup'!A:F,6,FALSE)</f>
        <v>5453.8</v>
      </c>
    </row>
    <row r="32" spans="1:22" ht="17.25" customHeight="1">
      <c r="B32" s="9" t="str">
        <f t="shared" si="11"/>
        <v>Short term accommodation</v>
      </c>
      <c r="C32" s="9" t="str">
        <f t="shared" si="11"/>
        <v>Number of suites: Suite with 1 or 2 bedrooms</v>
      </c>
      <c r="D32" s="30">
        <f t="shared" si="11"/>
        <v>5642.5511711193376</v>
      </c>
      <c r="E32" s="31">
        <f t="shared" si="12"/>
        <v>70.497491466257273</v>
      </c>
      <c r="F32" s="31">
        <f t="shared" si="12"/>
        <v>70.497491466257273</v>
      </c>
      <c r="G32" s="31">
        <f t="shared" si="12"/>
        <v>70.497491466257273</v>
      </c>
      <c r="H32" s="31">
        <f t="shared" si="12"/>
        <v>70.497491466257273</v>
      </c>
      <c r="I32" s="31">
        <f t="shared" si="12"/>
        <v>70.497491466257273</v>
      </c>
      <c r="J32" s="31">
        <f t="shared" si="13"/>
        <v>38.818650641657406</v>
      </c>
      <c r="K32" s="31">
        <f t="shared" si="13"/>
        <v>38.818650641657406</v>
      </c>
      <c r="L32" s="31">
        <f t="shared" si="13"/>
        <v>38.818650641657406</v>
      </c>
      <c r="M32" s="31">
        <f t="shared" si="13"/>
        <v>38.818650641657406</v>
      </c>
      <c r="N32" s="31">
        <f t="shared" si="13"/>
        <v>38.818650641657406</v>
      </c>
      <c r="O32" s="31">
        <f t="shared" si="14"/>
        <v>38.283289989642796</v>
      </c>
      <c r="P32" s="31">
        <f t="shared" si="14"/>
        <v>38.283289989642796</v>
      </c>
      <c r="Q32" s="31">
        <f t="shared" si="14"/>
        <v>38.283289989642796</v>
      </c>
      <c r="R32" s="31">
        <f t="shared" si="14"/>
        <v>38.283289989642796</v>
      </c>
      <c r="S32" s="32">
        <f t="shared" si="14"/>
        <v>38.283289989642796</v>
      </c>
      <c r="U32" s="33" t="s">
        <v>75</v>
      </c>
      <c r="V32" s="29">
        <f>VLOOKUP(U32,'BAICR Charge Lookup'!A:F,6,FALSE)</f>
        <v>5453.8</v>
      </c>
    </row>
    <row r="33" spans="1:22" ht="17.25" customHeight="1">
      <c r="B33" s="9" t="str">
        <f t="shared" si="11"/>
        <v>Short term accommodation</v>
      </c>
      <c r="C33" s="9" t="str">
        <f t="shared" si="11"/>
        <v>Number of suites: Suite with 3 or more bedrooms</v>
      </c>
      <c r="D33" s="30">
        <f t="shared" si="11"/>
        <v>1685.7790763691476</v>
      </c>
      <c r="E33" s="31">
        <f t="shared" si="12"/>
        <v>21.061961592588204</v>
      </c>
      <c r="F33" s="31">
        <f t="shared" si="12"/>
        <v>21.061961592588204</v>
      </c>
      <c r="G33" s="31">
        <f t="shared" si="12"/>
        <v>21.061961592588204</v>
      </c>
      <c r="H33" s="31">
        <f t="shared" si="12"/>
        <v>21.061961592588204</v>
      </c>
      <c r="I33" s="31">
        <f t="shared" si="12"/>
        <v>21.061961592588204</v>
      </c>
      <c r="J33" s="31">
        <f t="shared" si="13"/>
        <v>11.597532222575865</v>
      </c>
      <c r="K33" s="31">
        <f t="shared" si="13"/>
        <v>11.597532222575865</v>
      </c>
      <c r="L33" s="31">
        <f t="shared" si="13"/>
        <v>11.597532222575865</v>
      </c>
      <c r="M33" s="31">
        <f t="shared" si="13"/>
        <v>11.597532222575865</v>
      </c>
      <c r="N33" s="31">
        <f t="shared" si="13"/>
        <v>11.597532222575865</v>
      </c>
      <c r="O33" s="31">
        <f t="shared" si="14"/>
        <v>11.437586879041055</v>
      </c>
      <c r="P33" s="31">
        <f t="shared" si="14"/>
        <v>11.437586879041055</v>
      </c>
      <c r="Q33" s="31">
        <f t="shared" si="14"/>
        <v>11.437586879041055</v>
      </c>
      <c r="R33" s="31">
        <f t="shared" si="14"/>
        <v>11.437586879041055</v>
      </c>
      <c r="S33" s="32">
        <f t="shared" si="14"/>
        <v>11.437586879041055</v>
      </c>
      <c r="U33" s="33" t="s">
        <v>76</v>
      </c>
      <c r="V33" s="29">
        <f>VLOOKUP(U33,'BAICR Charge Lookup'!A:F,6,FALSE)</f>
        <v>7635.32</v>
      </c>
    </row>
    <row r="34" spans="1:22" ht="17.25" customHeight="1">
      <c r="B34" s="9" t="str">
        <f t="shared" si="11"/>
        <v>Long term accommodation</v>
      </c>
      <c r="C34" s="9" t="str">
        <f t="shared" si="11"/>
        <v>Number of bedrooms: Bedroom that is not within a suite</v>
      </c>
      <c r="D34" s="30">
        <f t="shared" si="11"/>
        <v>506.00395722226392</v>
      </c>
      <c r="E34" s="31">
        <f t="shared" si="12"/>
        <v>6.3219647592655521</v>
      </c>
      <c r="F34" s="31">
        <f t="shared" si="12"/>
        <v>6.3219647592655521</v>
      </c>
      <c r="G34" s="31">
        <f t="shared" si="12"/>
        <v>6.3219647592655521</v>
      </c>
      <c r="H34" s="31">
        <f t="shared" si="12"/>
        <v>6.3219647592655521</v>
      </c>
      <c r="I34" s="31">
        <f t="shared" si="12"/>
        <v>6.3219647592655521</v>
      </c>
      <c r="J34" s="31">
        <f t="shared" si="13"/>
        <v>3.4811187781945589</v>
      </c>
      <c r="K34" s="31">
        <f t="shared" si="13"/>
        <v>3.4811187781945589</v>
      </c>
      <c r="L34" s="31">
        <f t="shared" si="13"/>
        <v>3.4811187781945589</v>
      </c>
      <c r="M34" s="31">
        <f t="shared" si="13"/>
        <v>3.4811187781945589</v>
      </c>
      <c r="N34" s="31">
        <f t="shared" si="13"/>
        <v>3.4811187781945589</v>
      </c>
      <c r="O34" s="31">
        <f t="shared" si="14"/>
        <v>3.4331095355230898</v>
      </c>
      <c r="P34" s="31">
        <f t="shared" si="14"/>
        <v>3.4331095355230898</v>
      </c>
      <c r="Q34" s="31">
        <f t="shared" si="14"/>
        <v>3.4331095355230898</v>
      </c>
      <c r="R34" s="31">
        <f t="shared" si="14"/>
        <v>3.4331095355230898</v>
      </c>
      <c r="S34" s="32">
        <f t="shared" si="14"/>
        <v>3.4331095355230898</v>
      </c>
      <c r="U34" s="33" t="s">
        <v>77</v>
      </c>
      <c r="V34" s="29">
        <f>VLOOKUP(U34,'BAICR Charge Lookup'!A:F,6,FALSE)</f>
        <v>10907.66</v>
      </c>
    </row>
    <row r="35" spans="1:22" ht="17.25" customHeight="1">
      <c r="B35" s="9" t="str">
        <f t="shared" si="11"/>
        <v>Long term accommodation</v>
      </c>
      <c r="C35" s="9" t="str">
        <f t="shared" si="11"/>
        <v>Number of suites: Suite with 1 or 2 bedrooms</v>
      </c>
      <c r="D35" s="30">
        <f t="shared" si="11"/>
        <v>1659.8914126134266</v>
      </c>
      <c r="E35" s="31">
        <f t="shared" si="12"/>
        <v>20.73852361225736</v>
      </c>
      <c r="F35" s="31">
        <f t="shared" si="12"/>
        <v>20.73852361225736</v>
      </c>
      <c r="G35" s="31">
        <f t="shared" si="12"/>
        <v>20.73852361225736</v>
      </c>
      <c r="H35" s="31">
        <f t="shared" si="12"/>
        <v>20.73852361225736</v>
      </c>
      <c r="I35" s="31">
        <f t="shared" si="12"/>
        <v>20.73852361225736</v>
      </c>
      <c r="J35" s="31">
        <f t="shared" si="13"/>
        <v>11.419434737097072</v>
      </c>
      <c r="K35" s="31">
        <f t="shared" si="13"/>
        <v>11.419434737097072</v>
      </c>
      <c r="L35" s="31">
        <f t="shared" si="13"/>
        <v>11.419434737097072</v>
      </c>
      <c r="M35" s="31">
        <f t="shared" si="13"/>
        <v>11.419434737097072</v>
      </c>
      <c r="N35" s="31">
        <f t="shared" si="13"/>
        <v>11.419434737097072</v>
      </c>
      <c r="O35" s="31">
        <f t="shared" si="14"/>
        <v>11.261945593980636</v>
      </c>
      <c r="P35" s="31">
        <f t="shared" si="14"/>
        <v>11.261945593980636</v>
      </c>
      <c r="Q35" s="31">
        <f t="shared" si="14"/>
        <v>11.261945593980636</v>
      </c>
      <c r="R35" s="31">
        <f t="shared" si="14"/>
        <v>11.261945593980636</v>
      </c>
      <c r="S35" s="32">
        <f t="shared" si="14"/>
        <v>11.261945593980636</v>
      </c>
      <c r="U35" s="33" t="s">
        <v>78</v>
      </c>
      <c r="V35" s="29">
        <f>VLOOKUP(U35,'BAICR Charge Lookup'!A:F,6,FALSE)</f>
        <v>10907.66</v>
      </c>
    </row>
    <row r="36" spans="1:22" ht="17.25" customHeight="1">
      <c r="B36" s="9" t="str">
        <f t="shared" si="11"/>
        <v>Long term accommodation</v>
      </c>
      <c r="C36" s="9" t="str">
        <f t="shared" si="11"/>
        <v>Number of suites: Suite with 3 or more bedrooms</v>
      </c>
      <c r="D36" s="34">
        <f t="shared" si="11"/>
        <v>338.32813610351371</v>
      </c>
      <c r="E36" s="35">
        <f t="shared" si="12"/>
        <v>4.2270391821755879</v>
      </c>
      <c r="F36" s="35">
        <f t="shared" si="12"/>
        <v>4.2270391821755879</v>
      </c>
      <c r="G36" s="35">
        <f t="shared" si="12"/>
        <v>4.2270391821755879</v>
      </c>
      <c r="H36" s="35">
        <f t="shared" si="12"/>
        <v>4.2270391821755879</v>
      </c>
      <c r="I36" s="35">
        <f t="shared" si="12"/>
        <v>4.2270391821755879</v>
      </c>
      <c r="J36" s="35">
        <f t="shared" si="13"/>
        <v>2.3275715752242037</v>
      </c>
      <c r="K36" s="35">
        <f t="shared" si="13"/>
        <v>2.3275715752242037</v>
      </c>
      <c r="L36" s="35">
        <f t="shared" si="13"/>
        <v>2.3275715752242037</v>
      </c>
      <c r="M36" s="35">
        <f t="shared" si="13"/>
        <v>2.3275715752242037</v>
      </c>
      <c r="N36" s="35">
        <f t="shared" si="13"/>
        <v>2.3275715752242037</v>
      </c>
      <c r="O36" s="35">
        <f t="shared" si="14"/>
        <v>2.2954712776732777</v>
      </c>
      <c r="P36" s="35">
        <f t="shared" si="14"/>
        <v>2.2954712776732777</v>
      </c>
      <c r="Q36" s="35">
        <f t="shared" si="14"/>
        <v>2.2954712776732777</v>
      </c>
      <c r="R36" s="35">
        <f t="shared" si="14"/>
        <v>2.2954712776732777</v>
      </c>
      <c r="S36" s="36">
        <f t="shared" si="14"/>
        <v>2.2954712776732777</v>
      </c>
      <c r="U36" s="37" t="s">
        <v>79</v>
      </c>
      <c r="V36" s="29">
        <f>VLOOKUP(U36,'BAICR Charge Lookup'!A:F,6,FALSE)</f>
        <v>15270.71</v>
      </c>
    </row>
    <row r="37" spans="1:22" ht="13.5" customHeight="1"/>
    <row r="38" spans="1:22" ht="18" thickBot="1">
      <c r="A38" s="124">
        <v>1.3</v>
      </c>
      <c r="B38" s="124" t="s">
        <v>80</v>
      </c>
      <c r="C38" s="124"/>
    </row>
    <row r="39" spans="1:22" ht="15.75" thickTop="1"/>
    <row r="40" spans="1:22">
      <c r="B40" s="19" t="s">
        <v>67</v>
      </c>
      <c r="C40" s="19" t="s">
        <v>68</v>
      </c>
      <c r="D40" s="20">
        <v>2021</v>
      </c>
      <c r="E40" s="20">
        <v>2022</v>
      </c>
      <c r="F40" s="20">
        <v>2023</v>
      </c>
      <c r="G40" s="20">
        <v>2024</v>
      </c>
      <c r="H40" s="20">
        <v>2025</v>
      </c>
      <c r="I40" s="20">
        <v>2026</v>
      </c>
      <c r="J40" s="20">
        <v>2027</v>
      </c>
      <c r="K40" s="20">
        <v>2028</v>
      </c>
      <c r="L40" s="20">
        <v>2029</v>
      </c>
      <c r="M40" s="20">
        <v>2030</v>
      </c>
      <c r="N40" s="20">
        <v>2031</v>
      </c>
      <c r="O40" s="20">
        <v>2032</v>
      </c>
      <c r="P40" s="20">
        <v>2033</v>
      </c>
      <c r="Q40" s="20">
        <v>2034</v>
      </c>
      <c r="R40" s="20">
        <v>2035</v>
      </c>
      <c r="S40" s="20">
        <v>2036</v>
      </c>
    </row>
    <row r="41" spans="1:22">
      <c r="B41" s="9" t="str">
        <f>B8</f>
        <v>Attached Dwelling</v>
      </c>
      <c r="C41" s="9" t="str">
        <f>C8</f>
        <v>Number of dwellings: 1 or 2 bedroom dwelling</v>
      </c>
      <c r="D41" s="25" t="s">
        <v>19</v>
      </c>
      <c r="E41" s="26">
        <f t="shared" ref="E41:S41" si="15">E27*$V27*(1+PPI)^(E40-BaseYear)</f>
        <v>24242430.05974533</v>
      </c>
      <c r="F41" s="26">
        <f t="shared" si="15"/>
        <v>24683772.525244664</v>
      </c>
      <c r="G41" s="26">
        <f t="shared" si="15"/>
        <v>25133149.794654865</v>
      </c>
      <c r="H41" s="26">
        <f t="shared" si="15"/>
        <v>25590708.144572765</v>
      </c>
      <c r="I41" s="26">
        <f t="shared" si="15"/>
        <v>26056596.514615081</v>
      </c>
      <c r="J41" s="26">
        <f t="shared" si="15"/>
        <v>33812852.714650884</v>
      </c>
      <c r="K41" s="26">
        <f t="shared" si="15"/>
        <v>34428428.287968904</v>
      </c>
      <c r="L41" s="26">
        <f t="shared" si="15"/>
        <v>35055210.643798418</v>
      </c>
      <c r="M41" s="26">
        <f t="shared" si="15"/>
        <v>35693403.80578769</v>
      </c>
      <c r="N41" s="26">
        <f t="shared" si="15"/>
        <v>36343215.511911474</v>
      </c>
      <c r="O41" s="26">
        <f t="shared" si="15"/>
        <v>45838332.661397129</v>
      </c>
      <c r="P41" s="26">
        <f t="shared" si="15"/>
        <v>46672836.574631162</v>
      </c>
      <c r="Q41" s="26">
        <f t="shared" si="15"/>
        <v>47522532.942319132</v>
      </c>
      <c r="R41" s="26">
        <f t="shared" si="15"/>
        <v>48387698.348751031</v>
      </c>
      <c r="S41" s="27">
        <f t="shared" si="15"/>
        <v>49268614.413536824</v>
      </c>
    </row>
    <row r="42" spans="1:22">
      <c r="B42" s="9" t="str">
        <f>B9</f>
        <v>Attached Dwelling</v>
      </c>
      <c r="C42" s="9" t="str">
        <f>C9</f>
        <v>Number of dwellings: 3 or more bedroom dwelling</v>
      </c>
      <c r="D42" s="30" t="s">
        <v>19</v>
      </c>
      <c r="E42" s="31">
        <f t="shared" ref="E42:E50" si="16">E28*$V28*(1+PPI)^(E$40-BaseYear)</f>
        <v>16422929.747344371</v>
      </c>
      <c r="F42" s="31">
        <f t="shared" ref="F42:S42" si="17">F28*$V28*(1+PPI)^(F40-BaseYear)</f>
        <v>16721915.298196837</v>
      </c>
      <c r="G42" s="31">
        <f t="shared" si="17"/>
        <v>17026343.992324818</v>
      </c>
      <c r="H42" s="31">
        <f t="shared" si="17"/>
        <v>17336314.924178313</v>
      </c>
      <c r="I42" s="31">
        <f t="shared" si="17"/>
        <v>17651928.992258672</v>
      </c>
      <c r="J42" s="31">
        <f t="shared" si="17"/>
        <v>22906371.32174724</v>
      </c>
      <c r="K42" s="31">
        <f t="shared" si="17"/>
        <v>23323390.340462286</v>
      </c>
      <c r="L42" s="31">
        <f t="shared" si="17"/>
        <v>23748001.345683075</v>
      </c>
      <c r="M42" s="31">
        <f t="shared" si="17"/>
        <v>24180342.552350678</v>
      </c>
      <c r="N42" s="31">
        <f t="shared" si="17"/>
        <v>24620554.691660654</v>
      </c>
      <c r="O42" s="31">
        <f t="shared" si="17"/>
        <v>31052980.876020107</v>
      </c>
      <c r="P42" s="31">
        <f t="shared" si="17"/>
        <v>31618311.954923939</v>
      </c>
      <c r="Q42" s="31">
        <f t="shared" si="17"/>
        <v>32193935.096610744</v>
      </c>
      <c r="R42" s="31">
        <f t="shared" si="17"/>
        <v>32780037.671915561</v>
      </c>
      <c r="S42" s="32">
        <f t="shared" si="17"/>
        <v>33376810.462829251</v>
      </c>
    </row>
    <row r="43" spans="1:22">
      <c r="B43" s="9" t="str">
        <f>B12</f>
        <v>Detached Dwelling</v>
      </c>
      <c r="C43" s="9" t="str">
        <f>C12</f>
        <v>Number of dwellings: 1 or 2 bedroom dwelling</v>
      </c>
      <c r="D43" s="30" t="s">
        <v>19</v>
      </c>
      <c r="E43" s="31">
        <f t="shared" si="16"/>
        <v>906621.70743953565</v>
      </c>
      <c r="F43" s="31">
        <f t="shared" ref="F43:S43" si="18">F29*$V29*(1+PPI)^(F$40-BaseYear)</f>
        <v>923127.0931888381</v>
      </c>
      <c r="G43" s="31">
        <f t="shared" si="18"/>
        <v>939932.96563120955</v>
      </c>
      <c r="H43" s="31">
        <f t="shared" si="18"/>
        <v>957044.79523877904</v>
      </c>
      <c r="I43" s="31">
        <f t="shared" si="18"/>
        <v>974468.15207565657</v>
      </c>
      <c r="J43" s="31">
        <f t="shared" si="18"/>
        <v>663983.48437747126</v>
      </c>
      <c r="K43" s="31">
        <f t="shared" si="18"/>
        <v>676071.55093366164</v>
      </c>
      <c r="L43" s="31">
        <f t="shared" si="18"/>
        <v>688379.6852422962</v>
      </c>
      <c r="M43" s="31">
        <f t="shared" si="18"/>
        <v>700911.89371874637</v>
      </c>
      <c r="N43" s="31">
        <f t="shared" si="18"/>
        <v>713672.25571666774</v>
      </c>
      <c r="O43" s="31">
        <f t="shared" si="18"/>
        <v>1087641.9094074254</v>
      </c>
      <c r="P43" s="31">
        <f t="shared" si="18"/>
        <v>1107442.8353333853</v>
      </c>
      <c r="Q43" s="31">
        <f t="shared" si="18"/>
        <v>1127604.2444883694</v>
      </c>
      <c r="R43" s="31">
        <f t="shared" si="18"/>
        <v>1148132.6996037818</v>
      </c>
      <c r="S43" s="32">
        <f t="shared" si="18"/>
        <v>1169034.8828879958</v>
      </c>
    </row>
    <row r="44" spans="1:22">
      <c r="B44" s="9" t="str">
        <f>B13</f>
        <v>Detached Dwelling</v>
      </c>
      <c r="C44" s="9" t="str">
        <f>C13</f>
        <v>Number of dwellings: 3 or more bedroom dwelling</v>
      </c>
      <c r="D44" s="30" t="s">
        <v>19</v>
      </c>
      <c r="E44" s="31">
        <f t="shared" si="16"/>
        <v>10562113.398446564</v>
      </c>
      <c r="F44" s="31">
        <f t="shared" ref="F44:S44" si="19">F30*$V30*(1+PPI)^(F$40-BaseYear)</f>
        <v>10754400.605490813</v>
      </c>
      <c r="G44" s="31">
        <f t="shared" si="19"/>
        <v>10950188.472734213</v>
      </c>
      <c r="H44" s="31">
        <f t="shared" si="19"/>
        <v>11149540.730999105</v>
      </c>
      <c r="I44" s="31">
        <f t="shared" si="19"/>
        <v>11352522.271351174</v>
      </c>
      <c r="J44" s="31">
        <f t="shared" si="19"/>
        <v>7735385.9930141568</v>
      </c>
      <c r="K44" s="31">
        <f t="shared" si="19"/>
        <v>7876211.5751580335</v>
      </c>
      <c r="L44" s="31">
        <f t="shared" si="19"/>
        <v>8019600.9394588834</v>
      </c>
      <c r="M44" s="31">
        <f t="shared" si="19"/>
        <v>8165600.7605254501</v>
      </c>
      <c r="N44" s="31">
        <f t="shared" si="19"/>
        <v>8314258.5626951149</v>
      </c>
      <c r="O44" s="31">
        <f t="shared" si="19"/>
        <v>12670992.86262168</v>
      </c>
      <c r="P44" s="31">
        <f t="shared" si="19"/>
        <v>12901673.005517086</v>
      </c>
      <c r="Q44" s="31">
        <f t="shared" si="19"/>
        <v>13136552.766303781</v>
      </c>
      <c r="R44" s="31">
        <f t="shared" si="19"/>
        <v>13375708.600589128</v>
      </c>
      <c r="S44" s="32">
        <f t="shared" si="19"/>
        <v>13619218.355883298</v>
      </c>
    </row>
    <row r="45" spans="1:22">
      <c r="B45" s="9" t="str">
        <f t="shared" ref="B45:C50" si="20">B16</f>
        <v>Short term accommodation</v>
      </c>
      <c r="C45" s="9" t="str">
        <f t="shared" si="20"/>
        <v>Number of bedrooms: Bedroom that is not within a suite</v>
      </c>
      <c r="D45" s="30" t="s">
        <v>19</v>
      </c>
      <c r="E45" s="31">
        <f t="shared" si="16"/>
        <v>744999.46494481363</v>
      </c>
      <c r="F45" s="31">
        <f t="shared" ref="F45:S45" si="21">F31*$V31*(1+PPI)^(F$40-BaseYear)</f>
        <v>758562.4575921722</v>
      </c>
      <c r="G45" s="31">
        <f t="shared" si="21"/>
        <v>772372.36957062827</v>
      </c>
      <c r="H45" s="31">
        <f t="shared" si="21"/>
        <v>786433.6961385411</v>
      </c>
      <c r="I45" s="31">
        <f t="shared" si="21"/>
        <v>800751.01439212158</v>
      </c>
      <c r="J45" s="31">
        <f t="shared" si="21"/>
        <v>448951.73372775968</v>
      </c>
      <c r="K45" s="31">
        <f t="shared" si="21"/>
        <v>457125.06719991117</v>
      </c>
      <c r="L45" s="31">
        <f t="shared" si="21"/>
        <v>465447.19925112685</v>
      </c>
      <c r="M45" s="31">
        <f t="shared" si="21"/>
        <v>473920.83881494089</v>
      </c>
      <c r="N45" s="31">
        <f t="shared" si="21"/>
        <v>482548.74414203153</v>
      </c>
      <c r="O45" s="31">
        <f t="shared" si="21"/>
        <v>484557.5803152296</v>
      </c>
      <c r="P45" s="31">
        <f t="shared" si="21"/>
        <v>493379.13148174511</v>
      </c>
      <c r="Q45" s="31">
        <f t="shared" si="21"/>
        <v>502361.28227180341</v>
      </c>
      <c r="R45" s="31">
        <f t="shared" si="21"/>
        <v>511506.95646134764</v>
      </c>
      <c r="S45" s="32">
        <f t="shared" si="21"/>
        <v>520819.13105475064</v>
      </c>
    </row>
    <row r="46" spans="1:22">
      <c r="B46" s="9" t="str">
        <f t="shared" si="20"/>
        <v>Short term accommodation</v>
      </c>
      <c r="C46" s="9" t="str">
        <f t="shared" si="20"/>
        <v>Number of suites: Suite with 1 or 2 bedrooms</v>
      </c>
      <c r="D46" s="30" t="s">
        <v>19</v>
      </c>
      <c r="E46" s="31">
        <f t="shared" si="16"/>
        <v>391478.80629419629</v>
      </c>
      <c r="F46" s="31">
        <f t="shared" ref="F46:S46" si="22">F32*$V32*(1+PPI)^(F$40-BaseYear)</f>
        <v>398605.82372334058</v>
      </c>
      <c r="G46" s="31">
        <f t="shared" si="22"/>
        <v>405862.59115840768</v>
      </c>
      <c r="H46" s="31">
        <f t="shared" si="22"/>
        <v>413251.47074656573</v>
      </c>
      <c r="I46" s="31">
        <f t="shared" si="22"/>
        <v>420774.86763875134</v>
      </c>
      <c r="J46" s="31">
        <f t="shared" si="22"/>
        <v>235913.0403086555</v>
      </c>
      <c r="K46" s="31">
        <f t="shared" si="22"/>
        <v>240207.92504573285</v>
      </c>
      <c r="L46" s="31">
        <f t="shared" si="22"/>
        <v>244580.99975857697</v>
      </c>
      <c r="M46" s="31">
        <f t="shared" si="22"/>
        <v>249033.68792480929</v>
      </c>
      <c r="N46" s="31">
        <f t="shared" si="22"/>
        <v>253567.43893699153</v>
      </c>
      <c r="O46" s="31">
        <f t="shared" si="22"/>
        <v>254623.03269796495</v>
      </c>
      <c r="P46" s="31">
        <f t="shared" si="22"/>
        <v>259258.53981284119</v>
      </c>
      <c r="Q46" s="31">
        <f t="shared" si="22"/>
        <v>263978.43806069694</v>
      </c>
      <c r="R46" s="31">
        <f t="shared" si="22"/>
        <v>268784.26381352963</v>
      </c>
      <c r="S46" s="32">
        <f t="shared" si="22"/>
        <v>273677.58141356119</v>
      </c>
    </row>
    <row r="47" spans="1:22">
      <c r="B47" s="9" t="str">
        <f t="shared" si="20"/>
        <v>Short term accommodation</v>
      </c>
      <c r="C47" s="9" t="str">
        <f t="shared" si="20"/>
        <v>Number of suites: Suite with 3 or more bedrooms</v>
      </c>
      <c r="D47" s="30" t="s">
        <v>19</v>
      </c>
      <c r="E47" s="31">
        <f t="shared" si="16"/>
        <v>163742.51019978509</v>
      </c>
      <c r="F47" s="31">
        <f t="shared" ref="F47:S47" si="23">F33*$V33*(1+PPI)^(F$40-BaseYear)</f>
        <v>166723.50356474571</v>
      </c>
      <c r="G47" s="31">
        <f t="shared" si="23"/>
        <v>169758.76702383824</v>
      </c>
      <c r="H47" s="31">
        <f t="shared" si="23"/>
        <v>172849.288584333</v>
      </c>
      <c r="I47" s="31">
        <f t="shared" si="23"/>
        <v>175996.0742405403</v>
      </c>
      <c r="J47" s="31">
        <f t="shared" si="23"/>
        <v>98674.545819403967</v>
      </c>
      <c r="K47" s="31">
        <f t="shared" si="23"/>
        <v>100470.95266585606</v>
      </c>
      <c r="L47" s="31">
        <f t="shared" si="23"/>
        <v>102300.06376780977</v>
      </c>
      <c r="M47" s="31">
        <f t="shared" si="23"/>
        <v>104162.47451841332</v>
      </c>
      <c r="N47" s="31">
        <f t="shared" si="23"/>
        <v>106058.79115016897</v>
      </c>
      <c r="O47" s="31">
        <f t="shared" si="23"/>
        <v>106500.31076603095</v>
      </c>
      <c r="P47" s="31">
        <f t="shared" si="23"/>
        <v>108439.18857712856</v>
      </c>
      <c r="Q47" s="31">
        <f t="shared" si="23"/>
        <v>110413.36438068577</v>
      </c>
      <c r="R47" s="31">
        <f t="shared" si="23"/>
        <v>112423.48078979793</v>
      </c>
      <c r="S47" s="32">
        <f t="shared" si="23"/>
        <v>114470.19211657107</v>
      </c>
    </row>
    <row r="48" spans="1:22">
      <c r="B48" s="9" t="str">
        <f t="shared" si="20"/>
        <v>Long term accommodation</v>
      </c>
      <c r="C48" s="9" t="str">
        <f t="shared" si="20"/>
        <v>Number of bedrooms: Bedroom that is not within a suite</v>
      </c>
      <c r="D48" s="30" t="s">
        <v>19</v>
      </c>
      <c r="E48" s="31">
        <f t="shared" si="16"/>
        <v>70213.245317249588</v>
      </c>
      <c r="F48" s="31">
        <f t="shared" ref="F48:S48" si="24">F34*$V34*(1+PPI)^(F$40-BaseYear)</f>
        <v>71491.503590972745</v>
      </c>
      <c r="G48" s="31">
        <f t="shared" si="24"/>
        <v>72793.033032507024</v>
      </c>
      <c r="H48" s="31">
        <f t="shared" si="24"/>
        <v>74118.257302127095</v>
      </c>
      <c r="I48" s="31">
        <f t="shared" si="24"/>
        <v>75467.607773000564</v>
      </c>
      <c r="J48" s="31">
        <f t="shared" si="24"/>
        <v>42311.920610797468</v>
      </c>
      <c r="K48" s="31">
        <f t="shared" si="24"/>
        <v>43082.224879650021</v>
      </c>
      <c r="L48" s="31">
        <f t="shared" si="24"/>
        <v>43866.552824526909</v>
      </c>
      <c r="M48" s="31">
        <f t="shared" si="24"/>
        <v>44665.159751671614</v>
      </c>
      <c r="N48" s="31">
        <f t="shared" si="24"/>
        <v>45478.30561527286</v>
      </c>
      <c r="O48" s="31">
        <f t="shared" si="24"/>
        <v>45667.630458669155</v>
      </c>
      <c r="P48" s="31">
        <f t="shared" si="24"/>
        <v>46499.026674744426</v>
      </c>
      <c r="Q48" s="31">
        <f t="shared" si="24"/>
        <v>47345.558768489769</v>
      </c>
      <c r="R48" s="31">
        <f t="shared" si="24"/>
        <v>48207.502294193735</v>
      </c>
      <c r="S48" s="32">
        <f t="shared" si="24"/>
        <v>49085.137822713339</v>
      </c>
    </row>
    <row r="49" spans="1:19">
      <c r="B49" s="9" t="str">
        <f t="shared" si="20"/>
        <v>Long term accommodation</v>
      </c>
      <c r="C49" s="9" t="str">
        <f t="shared" si="20"/>
        <v>Number of suites: Suite with 1 or 2 bedrooms</v>
      </c>
      <c r="D49" s="30" t="s">
        <v>19</v>
      </c>
      <c r="E49" s="31">
        <f t="shared" si="16"/>
        <v>230326.97924658505</v>
      </c>
      <c r="F49" s="31">
        <f t="shared" ref="F49:S49" si="25">F35*$V35*(1+PPI)^(F$40-BaseYear)</f>
        <v>234520.16766215145</v>
      </c>
      <c r="G49" s="31">
        <f t="shared" si="25"/>
        <v>238789.69463408642</v>
      </c>
      <c r="H49" s="31">
        <f t="shared" si="25"/>
        <v>243136.94993423222</v>
      </c>
      <c r="I49" s="31">
        <f t="shared" si="25"/>
        <v>247563.34863574465</v>
      </c>
      <c r="J49" s="31">
        <f t="shared" si="25"/>
        <v>138799.69251345939</v>
      </c>
      <c r="K49" s="31">
        <f t="shared" si="25"/>
        <v>141326.59259540119</v>
      </c>
      <c r="L49" s="31">
        <f t="shared" si="25"/>
        <v>143899.49583418362</v>
      </c>
      <c r="M49" s="31">
        <f t="shared" si="25"/>
        <v>146519.23973440536</v>
      </c>
      <c r="N49" s="31">
        <f t="shared" si="25"/>
        <v>149186.67704774829</v>
      </c>
      <c r="O49" s="31">
        <f t="shared" si="25"/>
        <v>149807.73677912436</v>
      </c>
      <c r="P49" s="31">
        <f t="shared" si="25"/>
        <v>152535.04240558305</v>
      </c>
      <c r="Q49" s="31">
        <f t="shared" si="25"/>
        <v>155311.99964643785</v>
      </c>
      <c r="R49" s="31">
        <f t="shared" si="25"/>
        <v>158139.51242781579</v>
      </c>
      <c r="S49" s="32">
        <f t="shared" si="25"/>
        <v>161018.50113215556</v>
      </c>
    </row>
    <row r="50" spans="1:19">
      <c r="B50" s="9" t="str">
        <f t="shared" si="20"/>
        <v>Long term accommodation</v>
      </c>
      <c r="C50" s="9" t="str">
        <f t="shared" si="20"/>
        <v>Number of suites: Suite with 3 or more bedrooms</v>
      </c>
      <c r="D50" s="34" t="s">
        <v>19</v>
      </c>
      <c r="E50" s="35">
        <f t="shared" si="16"/>
        <v>65725.044282230781</v>
      </c>
      <c r="F50" s="35">
        <f t="shared" ref="F50:S50" si="26">F36*$V36*(1+PPI)^(F$40-BaseYear)</f>
        <v>66921.593185005157</v>
      </c>
      <c r="G50" s="35">
        <f t="shared" si="26"/>
        <v>68139.925706069422</v>
      </c>
      <c r="H50" s="35">
        <f t="shared" si="26"/>
        <v>69380.438424305321</v>
      </c>
      <c r="I50" s="35">
        <f t="shared" si="26"/>
        <v>70643.535138460764</v>
      </c>
      <c r="J50" s="35">
        <f t="shared" si="26"/>
        <v>39607.239962282321</v>
      </c>
      <c r="K50" s="35">
        <f t="shared" si="26"/>
        <v>40328.30451288625</v>
      </c>
      <c r="L50" s="35">
        <f t="shared" si="26"/>
        <v>41062.496312110212</v>
      </c>
      <c r="M50" s="35">
        <f t="shared" si="26"/>
        <v>41810.054346403012</v>
      </c>
      <c r="N50" s="35">
        <f t="shared" si="26"/>
        <v>42571.221953050801</v>
      </c>
      <c r="O50" s="35">
        <f t="shared" si="26"/>
        <v>42748.44469300138</v>
      </c>
      <c r="P50" s="35">
        <f t="shared" si="26"/>
        <v>43526.696045302881</v>
      </c>
      <c r="Q50" s="35">
        <f t="shared" si="26"/>
        <v>44319.115753241844</v>
      </c>
      <c r="R50" s="35">
        <f t="shared" si="26"/>
        <v>45125.961757008001</v>
      </c>
      <c r="S50" s="36">
        <f t="shared" si="26"/>
        <v>45947.496692688277</v>
      </c>
    </row>
    <row r="51" spans="1:19">
      <c r="B51" s="15" t="s">
        <v>81</v>
      </c>
      <c r="C51" s="15" t="s">
        <v>19</v>
      </c>
      <c r="D51" s="39" t="s">
        <v>19</v>
      </c>
      <c r="E51" s="40">
        <f t="shared" ref="E51:S51" si="27">SUM(E41:E50)</f>
        <v>53800580.963260666</v>
      </c>
      <c r="F51" s="40">
        <f t="shared" si="27"/>
        <v>54780040.571439542</v>
      </c>
      <c r="G51" s="40">
        <f t="shared" si="27"/>
        <v>55777331.606470637</v>
      </c>
      <c r="H51" s="40">
        <f t="shared" si="27"/>
        <v>56792778.69611907</v>
      </c>
      <c r="I51" s="40">
        <f t="shared" si="27"/>
        <v>57826712.378119208</v>
      </c>
      <c r="J51" s="40">
        <f t="shared" si="27"/>
        <v>66122851.686732113</v>
      </c>
      <c r="K51" s="40">
        <f t="shared" si="27"/>
        <v>67326642.821422309</v>
      </c>
      <c r="L51" s="40">
        <f t="shared" si="27"/>
        <v>68552349.421930999</v>
      </c>
      <c r="M51" s="40">
        <f t="shared" si="27"/>
        <v>69800370.467473209</v>
      </c>
      <c r="N51" s="40">
        <f t="shared" si="27"/>
        <v>71071112.200829163</v>
      </c>
      <c r="O51" s="40">
        <f t="shared" si="27"/>
        <v>91733853.045156345</v>
      </c>
      <c r="P51" s="40">
        <f t="shared" si="27"/>
        <v>93403901.995402947</v>
      </c>
      <c r="Q51" s="40">
        <f t="shared" si="27"/>
        <v>95104354.808603406</v>
      </c>
      <c r="R51" s="144">
        <f t="shared" si="27"/>
        <v>96835764.998403206</v>
      </c>
      <c r="S51" s="164">
        <f t="shared" si="27"/>
        <v>98598696.155369818</v>
      </c>
    </row>
    <row r="53" spans="1:19">
      <c r="A53" s="41" t="s">
        <v>82</v>
      </c>
    </row>
    <row r="54" spans="1:19">
      <c r="A54" s="42" t="s">
        <v>83</v>
      </c>
    </row>
    <row r="55" spans="1:19">
      <c r="A55" s="42" t="s">
        <v>84</v>
      </c>
    </row>
    <row r="56" spans="1:19">
      <c r="A56" s="157" t="s">
        <v>85</v>
      </c>
    </row>
    <row r="57" spans="1:19">
      <c r="A57" s="42" t="s">
        <v>86</v>
      </c>
    </row>
  </sheetData>
  <pageMargins left="0.25" right="0.25" top="0.75" bottom="0.75" header="0.3" footer="0.3"/>
  <pageSetup paperSize="8" scale="77" orientation="landscape" r:id="rId1"/>
  <headerFooter>
    <oddFooter>&amp;C_x000D_&amp;1#&amp;"Arial"&amp;10&amp;KFF0000 SECURITY LABEL: OFFICIAL</oddFooter>
  </headerFooter>
  <ignoredErrors>
    <ignoredError sqref="D22:G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pageSetUpPr fitToPage="1"/>
  </sheetPr>
  <dimension ref="A1:V62"/>
  <sheetViews>
    <sheetView zoomScale="70" zoomScaleNormal="70" workbookViewId="0"/>
  </sheetViews>
  <sheetFormatPr defaultColWidth="9.140625" defaultRowHeight="15"/>
  <cols>
    <col min="1" max="1" width="11.7109375" style="1" customWidth="1"/>
    <col min="2" max="2" width="48.140625" style="1" customWidth="1"/>
    <col min="3" max="3" width="21.7109375" style="1" customWidth="1"/>
    <col min="4" max="7" width="14.85546875" style="1" bestFit="1" customWidth="1"/>
    <col min="8" max="8" width="14" style="1" bestFit="1" customWidth="1"/>
    <col min="9" max="9" width="14.42578125" style="1" bestFit="1" customWidth="1"/>
    <col min="10" max="16" width="14.85546875" style="1" bestFit="1" customWidth="1"/>
    <col min="17" max="19" width="14.42578125" style="1" bestFit="1" customWidth="1"/>
    <col min="20" max="20" width="9.140625" style="1" customWidth="1"/>
    <col min="21" max="21" width="10" style="1" bestFit="1" customWidth="1"/>
    <col min="22" max="22" width="10.28515625" style="1" bestFit="1" customWidth="1"/>
    <col min="23" max="23" width="10.140625" style="1" customWidth="1"/>
    <col min="24" max="16384" width="9.140625" style="1"/>
  </cols>
  <sheetData>
    <row r="1" spans="1:19" s="121" customFormat="1" ht="20.25" thickBot="1">
      <c r="A1" s="121" t="s">
        <v>8</v>
      </c>
    </row>
    <row r="2" spans="1:19" s="121" customFormat="1" ht="21" thickTop="1" thickBot="1">
      <c r="A2" s="121" t="s">
        <v>0</v>
      </c>
    </row>
    <row r="3" spans="1:19" ht="15.75" thickTop="1">
      <c r="A3" s="3">
        <f>Coversheet!C8</f>
        <v>45566</v>
      </c>
      <c r="D3" s="4" t="s">
        <v>9</v>
      </c>
    </row>
    <row r="4" spans="1:19">
      <c r="D4" s="5" t="s">
        <v>10</v>
      </c>
    </row>
    <row r="5" spans="1:19" ht="18" thickBot="1">
      <c r="A5" s="124">
        <v>2.1</v>
      </c>
      <c r="B5" s="124" t="s">
        <v>87</v>
      </c>
      <c r="C5" s="124"/>
    </row>
    <row r="6" spans="1:19" ht="15.75" thickTop="1"/>
    <row r="7" spans="1:19" ht="17.25">
      <c r="B7" s="19" t="s">
        <v>50</v>
      </c>
      <c r="C7" s="19" t="s">
        <v>51</v>
      </c>
      <c r="D7" s="20">
        <v>2021</v>
      </c>
      <c r="E7" s="20">
        <v>2026</v>
      </c>
      <c r="F7" s="20">
        <v>2031</v>
      </c>
      <c r="G7" s="20">
        <v>2036</v>
      </c>
    </row>
    <row r="8" spans="1:19" ht="17.25">
      <c r="B8" s="9" t="s">
        <v>88</v>
      </c>
      <c r="C8" s="9" t="s">
        <v>89</v>
      </c>
      <c r="D8" s="167">
        <v>1500534</v>
      </c>
      <c r="E8" s="167">
        <v>1590104</v>
      </c>
      <c r="F8" s="167">
        <v>1673068</v>
      </c>
      <c r="G8" s="167">
        <v>1741945</v>
      </c>
      <c r="I8" s="21"/>
      <c r="J8" s="21"/>
      <c r="K8" s="21"/>
      <c r="L8" s="22"/>
      <c r="M8" s="22"/>
      <c r="N8" s="22"/>
      <c r="O8" s="22"/>
      <c r="P8" s="22"/>
      <c r="Q8" s="22"/>
      <c r="R8" s="22"/>
      <c r="S8" s="22"/>
    </row>
    <row r="9" spans="1:19" ht="17.25">
      <c r="B9" s="9" t="s">
        <v>90</v>
      </c>
      <c r="C9" s="9" t="s">
        <v>89</v>
      </c>
      <c r="D9" s="167">
        <v>3667784</v>
      </c>
      <c r="E9" s="167">
        <v>4113498</v>
      </c>
      <c r="F9" s="167">
        <v>4519897</v>
      </c>
      <c r="G9" s="167">
        <v>4880222</v>
      </c>
      <c r="I9" s="21"/>
      <c r="J9" s="21"/>
      <c r="K9" s="21"/>
      <c r="L9" s="22"/>
      <c r="M9" s="22"/>
      <c r="N9" s="22"/>
      <c r="O9" s="22"/>
      <c r="P9" s="22"/>
      <c r="Q9" s="22"/>
      <c r="R9" s="22"/>
      <c r="S9" s="22"/>
    </row>
    <row r="10" spans="1:19" ht="17.25">
      <c r="B10" s="9" t="s">
        <v>91</v>
      </c>
      <c r="C10" s="9" t="s">
        <v>89</v>
      </c>
      <c r="D10" s="167">
        <v>948051</v>
      </c>
      <c r="E10" s="167">
        <v>1063259</v>
      </c>
      <c r="F10" s="167">
        <v>1168305</v>
      </c>
      <c r="G10" s="167">
        <v>1261442</v>
      </c>
      <c r="I10" s="21"/>
      <c r="J10" s="21"/>
      <c r="K10" s="21"/>
      <c r="L10" s="22"/>
      <c r="M10" s="22"/>
      <c r="N10" s="22"/>
      <c r="O10" s="22"/>
      <c r="P10" s="22"/>
      <c r="Q10" s="22"/>
      <c r="R10" s="22"/>
      <c r="S10" s="22"/>
    </row>
    <row r="11" spans="1:19" ht="17.25">
      <c r="B11" s="9" t="s">
        <v>92</v>
      </c>
      <c r="C11" s="9" t="s">
        <v>89</v>
      </c>
      <c r="D11" s="167">
        <v>1119039</v>
      </c>
      <c r="E11" s="167">
        <v>1255026</v>
      </c>
      <c r="F11" s="167">
        <v>1379018</v>
      </c>
      <c r="G11" s="167">
        <v>1488953</v>
      </c>
      <c r="I11" s="21"/>
      <c r="J11" s="21"/>
      <c r="K11" s="21"/>
      <c r="L11" s="22"/>
      <c r="M11" s="22"/>
      <c r="N11" s="22"/>
      <c r="O11" s="22"/>
      <c r="P11" s="22"/>
      <c r="Q11" s="22"/>
      <c r="R11" s="22"/>
      <c r="S11" s="22"/>
    </row>
    <row r="12" spans="1:19" ht="17.25">
      <c r="B12" s="9" t="s">
        <v>93</v>
      </c>
      <c r="C12" s="9" t="s">
        <v>89</v>
      </c>
      <c r="D12" s="167">
        <v>507969</v>
      </c>
      <c r="E12" s="167">
        <v>534186</v>
      </c>
      <c r="F12" s="167">
        <v>552178</v>
      </c>
      <c r="G12" s="167">
        <v>563738</v>
      </c>
      <c r="I12" s="21"/>
      <c r="J12" s="21"/>
      <c r="K12" s="21"/>
      <c r="L12" s="22"/>
      <c r="M12" s="22"/>
      <c r="N12" s="22"/>
      <c r="O12" s="22"/>
      <c r="P12" s="22"/>
      <c r="Q12" s="22"/>
      <c r="R12" s="22"/>
      <c r="S12" s="22"/>
    </row>
    <row r="13" spans="1:19" ht="17.25">
      <c r="B13" s="9" t="s">
        <v>94</v>
      </c>
      <c r="C13" s="9" t="s">
        <v>89</v>
      </c>
      <c r="D13" s="167">
        <v>294936</v>
      </c>
      <c r="E13" s="167">
        <v>310158</v>
      </c>
      <c r="F13" s="167">
        <v>320605</v>
      </c>
      <c r="G13" s="167">
        <v>327317</v>
      </c>
      <c r="L13" s="22"/>
      <c r="M13" s="22"/>
      <c r="N13" s="22"/>
      <c r="O13" s="22"/>
      <c r="P13" s="22"/>
      <c r="Q13" s="22"/>
      <c r="R13" s="22"/>
      <c r="S13" s="22"/>
    </row>
    <row r="14" spans="1:19" ht="17.25">
      <c r="B14" s="9" t="s">
        <v>95</v>
      </c>
      <c r="C14" s="9" t="s">
        <v>89</v>
      </c>
      <c r="D14" s="167">
        <v>6160939</v>
      </c>
      <c r="E14" s="167">
        <v>6478910</v>
      </c>
      <c r="F14" s="167">
        <v>6697124</v>
      </c>
      <c r="G14" s="167">
        <v>6837334</v>
      </c>
      <c r="L14" s="22"/>
      <c r="M14" s="22"/>
      <c r="N14" s="22"/>
      <c r="O14" s="22"/>
      <c r="P14" s="22"/>
      <c r="Q14" s="22"/>
      <c r="R14" s="22"/>
      <c r="S14" s="22"/>
    </row>
    <row r="15" spans="1:19" ht="17.25">
      <c r="B15" s="9" t="s">
        <v>96</v>
      </c>
      <c r="C15" s="9" t="s">
        <v>89</v>
      </c>
      <c r="D15" s="167">
        <v>117140</v>
      </c>
      <c r="E15" s="167">
        <v>123186</v>
      </c>
      <c r="F15" s="167">
        <v>127335</v>
      </c>
      <c r="G15" s="167">
        <v>130000</v>
      </c>
      <c r="L15" s="22"/>
      <c r="M15" s="22"/>
      <c r="N15" s="22"/>
      <c r="O15" s="22"/>
      <c r="P15" s="22"/>
      <c r="Q15" s="22"/>
      <c r="R15" s="22"/>
      <c r="S15" s="22"/>
    </row>
    <row r="16" spans="1:19" ht="17.25">
      <c r="B16" s="9" t="s">
        <v>97</v>
      </c>
      <c r="C16" s="9" t="s">
        <v>89</v>
      </c>
      <c r="D16" s="167">
        <v>5970560</v>
      </c>
      <c r="E16" s="167">
        <v>6394623</v>
      </c>
      <c r="F16" s="167">
        <v>6826675</v>
      </c>
      <c r="G16" s="167">
        <v>7189283</v>
      </c>
      <c r="L16" s="22"/>
      <c r="M16" s="22"/>
      <c r="N16" s="22"/>
      <c r="O16" s="22"/>
      <c r="P16" s="22"/>
      <c r="Q16" s="22"/>
      <c r="R16" s="22"/>
      <c r="S16" s="22"/>
    </row>
    <row r="17" spans="1:22" ht="17.25">
      <c r="B17" s="9" t="s">
        <v>98</v>
      </c>
      <c r="C17" s="9" t="s">
        <v>89</v>
      </c>
      <c r="D17" s="167">
        <v>3391391</v>
      </c>
      <c r="E17" s="167">
        <v>3593829</v>
      </c>
      <c r="F17" s="167">
        <v>3781338</v>
      </c>
      <c r="G17" s="167">
        <v>3937009</v>
      </c>
      <c r="L17" s="22"/>
      <c r="M17" s="22"/>
      <c r="N17" s="22"/>
      <c r="O17" s="22"/>
      <c r="P17" s="22"/>
      <c r="Q17" s="22"/>
      <c r="R17" s="22"/>
      <c r="S17" s="22"/>
    </row>
    <row r="18" spans="1:22" ht="17.25">
      <c r="B18" s="9" t="s">
        <v>99</v>
      </c>
      <c r="C18" s="9" t="s">
        <v>89</v>
      </c>
      <c r="D18" s="167">
        <v>947121</v>
      </c>
      <c r="E18" s="167">
        <v>1003656</v>
      </c>
      <c r="F18" s="167">
        <v>1056022</v>
      </c>
      <c r="G18" s="167">
        <v>1099497</v>
      </c>
      <c r="L18" s="22"/>
      <c r="M18" s="22"/>
      <c r="N18" s="22"/>
      <c r="O18" s="22"/>
      <c r="P18" s="22"/>
      <c r="Q18" s="22"/>
      <c r="R18" s="22"/>
      <c r="S18" s="22"/>
    </row>
    <row r="19" spans="1:22" ht="17.25">
      <c r="B19" s="9" t="s">
        <v>100</v>
      </c>
      <c r="C19" s="9" t="s">
        <v>89</v>
      </c>
      <c r="D19" s="167">
        <v>8377728</v>
      </c>
      <c r="E19" s="167">
        <v>8810108</v>
      </c>
      <c r="F19" s="167">
        <v>9106839</v>
      </c>
      <c r="G19" s="167">
        <v>9297499</v>
      </c>
      <c r="L19" s="22"/>
      <c r="M19" s="22"/>
      <c r="N19" s="22"/>
      <c r="O19" s="22"/>
      <c r="P19" s="22"/>
      <c r="Q19" s="22"/>
      <c r="R19" s="22"/>
      <c r="S19" s="22"/>
    </row>
    <row r="20" spans="1:22" ht="17.25">
      <c r="B20" s="9" t="s">
        <v>101</v>
      </c>
      <c r="C20" s="9" t="s">
        <v>89</v>
      </c>
      <c r="D20" s="167">
        <v>5710</v>
      </c>
      <c r="E20" s="167">
        <v>6012</v>
      </c>
      <c r="F20" s="167">
        <v>6234</v>
      </c>
      <c r="G20" s="167">
        <v>6417</v>
      </c>
      <c r="L20" s="22"/>
      <c r="M20" s="22"/>
      <c r="N20" s="22"/>
      <c r="O20" s="22"/>
      <c r="P20" s="22"/>
      <c r="Q20" s="22"/>
      <c r="R20" s="22"/>
      <c r="S20" s="22"/>
    </row>
    <row r="21" spans="1:22" ht="17.25">
      <c r="B21" s="171" t="s">
        <v>102</v>
      </c>
      <c r="C21" s="171" t="s">
        <v>89</v>
      </c>
      <c r="D21" s="168">
        <v>3294176</v>
      </c>
      <c r="E21" s="168">
        <v>3477215</v>
      </c>
      <c r="F21" s="168">
        <v>3624551</v>
      </c>
      <c r="G21" s="168">
        <v>3760113</v>
      </c>
      <c r="L21" s="22"/>
      <c r="M21" s="22"/>
      <c r="N21" s="22"/>
      <c r="O21" s="22"/>
      <c r="P21" s="22"/>
      <c r="Q21" s="22"/>
      <c r="R21" s="22"/>
      <c r="S21" s="22"/>
    </row>
    <row r="22" spans="1:22" ht="17.25">
      <c r="B22" s="172" t="s">
        <v>81</v>
      </c>
      <c r="C22" s="172" t="s">
        <v>103</v>
      </c>
      <c r="D22" s="169">
        <v>36303078</v>
      </c>
      <c r="E22" s="169">
        <v>38753770</v>
      </c>
      <c r="F22" s="169">
        <v>40839189</v>
      </c>
      <c r="G22" s="169">
        <v>42520769</v>
      </c>
      <c r="L22" s="22"/>
      <c r="M22" s="22"/>
      <c r="N22" s="22"/>
      <c r="O22" s="22"/>
      <c r="P22" s="22"/>
      <c r="Q22" s="22"/>
      <c r="R22" s="22"/>
      <c r="S22" s="22"/>
    </row>
    <row r="24" spans="1:22" ht="19.5" thickBot="1">
      <c r="A24" s="124">
        <v>2.2000000000000002</v>
      </c>
      <c r="B24" s="124" t="s">
        <v>104</v>
      </c>
      <c r="C24" s="124"/>
    </row>
    <row r="25" spans="1:22" ht="15.75" thickTop="1"/>
    <row r="26" spans="1:22" ht="30">
      <c r="B26" s="19" t="s">
        <v>67</v>
      </c>
      <c r="C26" s="19" t="s">
        <v>68</v>
      </c>
      <c r="D26" s="20">
        <v>2021</v>
      </c>
      <c r="E26" s="20">
        <v>2022</v>
      </c>
      <c r="F26" s="20">
        <v>2023</v>
      </c>
      <c r="G26" s="20">
        <v>2024</v>
      </c>
      <c r="H26" s="20">
        <v>2025</v>
      </c>
      <c r="I26" s="20">
        <v>2026</v>
      </c>
      <c r="J26" s="20">
        <v>2027</v>
      </c>
      <c r="K26" s="20">
        <v>2028</v>
      </c>
      <c r="L26" s="20">
        <v>2029</v>
      </c>
      <c r="M26" s="20">
        <v>2030</v>
      </c>
      <c r="N26" s="20">
        <v>2031</v>
      </c>
      <c r="O26" s="20">
        <v>2032</v>
      </c>
      <c r="P26" s="20">
        <v>2033</v>
      </c>
      <c r="Q26" s="20">
        <v>2034</v>
      </c>
      <c r="R26" s="20">
        <v>2035</v>
      </c>
      <c r="S26" s="20">
        <v>2036</v>
      </c>
      <c r="U26" s="43" t="s">
        <v>105</v>
      </c>
      <c r="V26" s="43" t="s">
        <v>70</v>
      </c>
    </row>
    <row r="27" spans="1:22">
      <c r="B27" s="9" t="str">
        <f t="shared" ref="B27:D39" si="0">B8</f>
        <v>Food Services, Arts &amp; Recreation</v>
      </c>
      <c r="C27" s="9" t="str">
        <f t="shared" si="0"/>
        <v>m2 GFA</v>
      </c>
      <c r="D27" s="25">
        <f t="shared" si="0"/>
        <v>1500534</v>
      </c>
      <c r="E27" s="26">
        <f t="shared" ref="E27:I39" si="1">($E8-$D8)/5</f>
        <v>17914</v>
      </c>
      <c r="F27" s="26">
        <f t="shared" si="1"/>
        <v>17914</v>
      </c>
      <c r="G27" s="26">
        <f t="shared" si="1"/>
        <v>17914</v>
      </c>
      <c r="H27" s="26">
        <f t="shared" si="1"/>
        <v>17914</v>
      </c>
      <c r="I27" s="26">
        <f t="shared" si="1"/>
        <v>17914</v>
      </c>
      <c r="J27" s="26">
        <f t="shared" ref="J27:N27" si="2">($F8-$E8)/5</f>
        <v>16592.8</v>
      </c>
      <c r="K27" s="26">
        <f t="shared" si="2"/>
        <v>16592.8</v>
      </c>
      <c r="L27" s="26">
        <f t="shared" si="2"/>
        <v>16592.8</v>
      </c>
      <c r="M27" s="26">
        <f t="shared" si="2"/>
        <v>16592.8</v>
      </c>
      <c r="N27" s="26">
        <f t="shared" si="2"/>
        <v>16592.8</v>
      </c>
      <c r="O27" s="175">
        <f>($G8-$F8)/5</f>
        <v>13775.4</v>
      </c>
      <c r="P27" s="26">
        <f t="shared" ref="P27:S27" si="3">($G8-$F8)/5</f>
        <v>13775.4</v>
      </c>
      <c r="Q27" s="26">
        <f t="shared" si="3"/>
        <v>13775.4</v>
      </c>
      <c r="R27" s="26">
        <f t="shared" si="3"/>
        <v>13775.4</v>
      </c>
      <c r="S27" s="27">
        <f t="shared" si="3"/>
        <v>13775.4</v>
      </c>
      <c r="U27" s="28" t="s">
        <v>106</v>
      </c>
      <c r="V27" s="29">
        <f>VLOOKUP(U27,'BAICR Charge Lookup'!A:F,6,FALSE)</f>
        <v>157.05000000000001</v>
      </c>
    </row>
    <row r="28" spans="1:22">
      <c r="B28" s="9" t="str">
        <f t="shared" si="0"/>
        <v>Community - Education</v>
      </c>
      <c r="C28" s="9" t="str">
        <f t="shared" si="0"/>
        <v>m2 GFA</v>
      </c>
      <c r="D28" s="30">
        <f t="shared" si="0"/>
        <v>3667784</v>
      </c>
      <c r="E28" s="31">
        <f t="shared" si="1"/>
        <v>89142.8</v>
      </c>
      <c r="F28" s="31">
        <f t="shared" si="1"/>
        <v>89142.8</v>
      </c>
      <c r="G28" s="31">
        <f t="shared" si="1"/>
        <v>89142.8</v>
      </c>
      <c r="H28" s="31">
        <f t="shared" si="1"/>
        <v>89142.8</v>
      </c>
      <c r="I28" s="31">
        <f t="shared" si="1"/>
        <v>89142.8</v>
      </c>
      <c r="J28" s="31">
        <f t="shared" ref="J28:N28" si="4">($F9-$E9)/5</f>
        <v>81279.8</v>
      </c>
      <c r="K28" s="31">
        <f t="shared" si="4"/>
        <v>81279.8</v>
      </c>
      <c r="L28" s="31">
        <f t="shared" si="4"/>
        <v>81279.8</v>
      </c>
      <c r="M28" s="31">
        <f t="shared" si="4"/>
        <v>81279.8</v>
      </c>
      <c r="N28" s="31">
        <f t="shared" si="4"/>
        <v>81279.8</v>
      </c>
      <c r="O28" s="176">
        <f t="shared" ref="O28:S28" si="5">($G9-$F9)/5</f>
        <v>72065</v>
      </c>
      <c r="P28" s="31">
        <f t="shared" si="5"/>
        <v>72065</v>
      </c>
      <c r="Q28" s="31">
        <f t="shared" si="5"/>
        <v>72065</v>
      </c>
      <c r="R28" s="31">
        <f t="shared" si="5"/>
        <v>72065</v>
      </c>
      <c r="S28" s="32">
        <f t="shared" si="5"/>
        <v>72065</v>
      </c>
      <c r="U28" s="33" t="s">
        <v>107</v>
      </c>
      <c r="V28" s="178">
        <f>VLOOKUP(U28,'BAICR Charge Lookup'!A:F,6,FALSE)</f>
        <v>113.45</v>
      </c>
    </row>
    <row r="29" spans="1:22">
      <c r="B29" s="9" t="str">
        <f t="shared" si="0"/>
        <v>Community - Health</v>
      </c>
      <c r="C29" s="9" t="str">
        <f t="shared" si="0"/>
        <v>m2 GFA</v>
      </c>
      <c r="D29" s="30">
        <f t="shared" si="0"/>
        <v>948051</v>
      </c>
      <c r="E29" s="31">
        <f t="shared" si="1"/>
        <v>23041.599999999999</v>
      </c>
      <c r="F29" s="31">
        <f t="shared" si="1"/>
        <v>23041.599999999999</v>
      </c>
      <c r="G29" s="31">
        <f t="shared" si="1"/>
        <v>23041.599999999999</v>
      </c>
      <c r="H29" s="31">
        <f t="shared" si="1"/>
        <v>23041.599999999999</v>
      </c>
      <c r="I29" s="31">
        <f t="shared" si="1"/>
        <v>23041.599999999999</v>
      </c>
      <c r="J29" s="31">
        <f t="shared" ref="J29:N29" si="6">($F10-$E10)/5</f>
        <v>21009.200000000001</v>
      </c>
      <c r="K29" s="31">
        <f t="shared" si="6"/>
        <v>21009.200000000001</v>
      </c>
      <c r="L29" s="31">
        <f t="shared" si="6"/>
        <v>21009.200000000001</v>
      </c>
      <c r="M29" s="31">
        <f t="shared" si="6"/>
        <v>21009.200000000001</v>
      </c>
      <c r="N29" s="31">
        <f t="shared" si="6"/>
        <v>21009.200000000001</v>
      </c>
      <c r="O29" s="176">
        <f t="shared" ref="O29:S29" si="7">($G10-$F10)/5</f>
        <v>18627.400000000001</v>
      </c>
      <c r="P29" s="31">
        <f t="shared" si="7"/>
        <v>18627.400000000001</v>
      </c>
      <c r="Q29" s="31">
        <f t="shared" si="7"/>
        <v>18627.400000000001</v>
      </c>
      <c r="R29" s="31">
        <f t="shared" si="7"/>
        <v>18627.400000000001</v>
      </c>
      <c r="S29" s="32">
        <f t="shared" si="7"/>
        <v>18627.400000000001</v>
      </c>
      <c r="U29" s="33" t="s">
        <v>108</v>
      </c>
      <c r="V29" s="178">
        <f>VLOOKUP(U29,'BAICR Charge Lookup'!A:F,6,FALSE)</f>
        <v>113.45</v>
      </c>
    </row>
    <row r="30" spans="1:22">
      <c r="B30" s="9" t="str">
        <f t="shared" si="0"/>
        <v>Community - Other</v>
      </c>
      <c r="C30" s="9" t="str">
        <f t="shared" si="0"/>
        <v>m2 GFA</v>
      </c>
      <c r="D30" s="30">
        <f t="shared" si="0"/>
        <v>1119039</v>
      </c>
      <c r="E30" s="31">
        <f t="shared" si="1"/>
        <v>27197.4</v>
      </c>
      <c r="F30" s="31">
        <f t="shared" si="1"/>
        <v>27197.4</v>
      </c>
      <c r="G30" s="31">
        <f t="shared" si="1"/>
        <v>27197.4</v>
      </c>
      <c r="H30" s="31">
        <f t="shared" si="1"/>
        <v>27197.4</v>
      </c>
      <c r="I30" s="31">
        <f t="shared" si="1"/>
        <v>27197.4</v>
      </c>
      <c r="J30" s="31">
        <f t="shared" ref="J30:N30" si="8">($F11-$E11)/5</f>
        <v>24798.400000000001</v>
      </c>
      <c r="K30" s="31">
        <f t="shared" si="8"/>
        <v>24798.400000000001</v>
      </c>
      <c r="L30" s="31">
        <f t="shared" si="8"/>
        <v>24798.400000000001</v>
      </c>
      <c r="M30" s="31">
        <f t="shared" si="8"/>
        <v>24798.400000000001</v>
      </c>
      <c r="N30" s="31">
        <f t="shared" si="8"/>
        <v>24798.400000000001</v>
      </c>
      <c r="O30" s="176">
        <f t="shared" ref="O30:S30" si="9">($G11-$F11)/5</f>
        <v>21987</v>
      </c>
      <c r="P30" s="31">
        <f t="shared" si="9"/>
        <v>21987</v>
      </c>
      <c r="Q30" s="31">
        <f t="shared" si="9"/>
        <v>21987</v>
      </c>
      <c r="R30" s="31">
        <f t="shared" si="9"/>
        <v>21987</v>
      </c>
      <c r="S30" s="32">
        <f t="shared" si="9"/>
        <v>21987</v>
      </c>
      <c r="U30" s="33" t="s">
        <v>109</v>
      </c>
      <c r="V30" s="178">
        <f>VLOOKUP(U30,'BAICR Charge Lookup'!A:F,6,FALSE)</f>
        <v>37.1</v>
      </c>
    </row>
    <row r="31" spans="1:22">
      <c r="B31" s="9" t="str">
        <f t="shared" si="0"/>
        <v>Industry - General</v>
      </c>
      <c r="C31" s="9" t="str">
        <f t="shared" si="0"/>
        <v>m2 GFA</v>
      </c>
      <c r="D31" s="30">
        <f t="shared" si="0"/>
        <v>507969</v>
      </c>
      <c r="E31" s="31">
        <f t="shared" si="1"/>
        <v>5243.4</v>
      </c>
      <c r="F31" s="31">
        <f t="shared" si="1"/>
        <v>5243.4</v>
      </c>
      <c r="G31" s="31">
        <f t="shared" si="1"/>
        <v>5243.4</v>
      </c>
      <c r="H31" s="31">
        <f t="shared" si="1"/>
        <v>5243.4</v>
      </c>
      <c r="I31" s="31">
        <f t="shared" si="1"/>
        <v>5243.4</v>
      </c>
      <c r="J31" s="31">
        <f t="shared" ref="J31:N31" si="10">($F12-$E12)/5</f>
        <v>3598.4</v>
      </c>
      <c r="K31" s="31">
        <f t="shared" si="10"/>
        <v>3598.4</v>
      </c>
      <c r="L31" s="31">
        <f t="shared" si="10"/>
        <v>3598.4</v>
      </c>
      <c r="M31" s="31">
        <f t="shared" si="10"/>
        <v>3598.4</v>
      </c>
      <c r="N31" s="31">
        <f t="shared" si="10"/>
        <v>3598.4</v>
      </c>
      <c r="O31" s="176">
        <f t="shared" ref="O31:S31" si="11">($G12-$F12)/5</f>
        <v>2312</v>
      </c>
      <c r="P31" s="31">
        <f t="shared" si="11"/>
        <v>2312</v>
      </c>
      <c r="Q31" s="31">
        <f t="shared" si="11"/>
        <v>2312</v>
      </c>
      <c r="R31" s="31">
        <f t="shared" si="11"/>
        <v>2312</v>
      </c>
      <c r="S31" s="32">
        <f t="shared" si="11"/>
        <v>2312</v>
      </c>
      <c r="U31" s="33" t="s">
        <v>110</v>
      </c>
      <c r="V31" s="178">
        <f>VLOOKUP(U31,'BAICR Charge Lookup'!A:F,6,FALSE)</f>
        <v>15.28</v>
      </c>
    </row>
    <row r="32" spans="1:22">
      <c r="B32" s="9" t="str">
        <f t="shared" si="0"/>
        <v>Industry - Heavy</v>
      </c>
      <c r="C32" s="9" t="str">
        <f t="shared" si="0"/>
        <v>m2 GFA</v>
      </c>
      <c r="D32" s="30">
        <f t="shared" si="0"/>
        <v>294936</v>
      </c>
      <c r="E32" s="31">
        <f t="shared" si="1"/>
        <v>3044.4</v>
      </c>
      <c r="F32" s="31">
        <f t="shared" si="1"/>
        <v>3044.4</v>
      </c>
      <c r="G32" s="31">
        <f t="shared" si="1"/>
        <v>3044.4</v>
      </c>
      <c r="H32" s="31">
        <f t="shared" si="1"/>
        <v>3044.4</v>
      </c>
      <c r="I32" s="31">
        <f t="shared" si="1"/>
        <v>3044.4</v>
      </c>
      <c r="J32" s="31">
        <f t="shared" ref="J32:N32" si="12">($F13-$E13)/5</f>
        <v>2089.4</v>
      </c>
      <c r="K32" s="31">
        <f t="shared" si="12"/>
        <v>2089.4</v>
      </c>
      <c r="L32" s="31">
        <f t="shared" si="12"/>
        <v>2089.4</v>
      </c>
      <c r="M32" s="31">
        <f t="shared" si="12"/>
        <v>2089.4</v>
      </c>
      <c r="N32" s="31">
        <f t="shared" si="12"/>
        <v>2089.4</v>
      </c>
      <c r="O32" s="176">
        <f t="shared" ref="O32:S32" si="13">($G13-$F13)/5</f>
        <v>1342.4</v>
      </c>
      <c r="P32" s="31">
        <f t="shared" si="13"/>
        <v>1342.4</v>
      </c>
      <c r="Q32" s="31">
        <f t="shared" si="13"/>
        <v>1342.4</v>
      </c>
      <c r="R32" s="31">
        <f t="shared" si="13"/>
        <v>1342.4</v>
      </c>
      <c r="S32" s="32">
        <f t="shared" si="13"/>
        <v>1342.4</v>
      </c>
      <c r="U32" s="33" t="s">
        <v>111</v>
      </c>
      <c r="V32" s="178">
        <f>VLOOKUP(U32,'BAICR Charge Lookup'!A:F,6,FALSE)</f>
        <v>32.71</v>
      </c>
    </row>
    <row r="33" spans="1:22">
      <c r="B33" s="9" t="str">
        <f t="shared" si="0"/>
        <v>Industry - Light</v>
      </c>
      <c r="C33" s="9" t="str">
        <f t="shared" si="0"/>
        <v>m2 GFA</v>
      </c>
      <c r="D33" s="30">
        <f t="shared" si="0"/>
        <v>6160939</v>
      </c>
      <c r="E33" s="31">
        <f t="shared" si="1"/>
        <v>63594.2</v>
      </c>
      <c r="F33" s="31">
        <f t="shared" si="1"/>
        <v>63594.2</v>
      </c>
      <c r="G33" s="31">
        <f t="shared" si="1"/>
        <v>63594.2</v>
      </c>
      <c r="H33" s="31">
        <f t="shared" si="1"/>
        <v>63594.2</v>
      </c>
      <c r="I33" s="31">
        <f t="shared" si="1"/>
        <v>63594.2</v>
      </c>
      <c r="J33" s="31">
        <f t="shared" ref="J33:N33" si="14">($F14-$E14)/5</f>
        <v>43642.8</v>
      </c>
      <c r="K33" s="31">
        <f t="shared" si="14"/>
        <v>43642.8</v>
      </c>
      <c r="L33" s="31">
        <f t="shared" si="14"/>
        <v>43642.8</v>
      </c>
      <c r="M33" s="31">
        <f t="shared" si="14"/>
        <v>43642.8</v>
      </c>
      <c r="N33" s="31">
        <f t="shared" si="14"/>
        <v>43642.8</v>
      </c>
      <c r="O33" s="176">
        <f t="shared" ref="O33:S33" si="15">($G14-$F14)/5</f>
        <v>28042</v>
      </c>
      <c r="P33" s="31">
        <f t="shared" si="15"/>
        <v>28042</v>
      </c>
      <c r="Q33" s="31">
        <f t="shared" si="15"/>
        <v>28042</v>
      </c>
      <c r="R33" s="31">
        <f t="shared" si="15"/>
        <v>28042</v>
      </c>
      <c r="S33" s="32">
        <f t="shared" si="15"/>
        <v>28042</v>
      </c>
      <c r="U33" s="33" t="s">
        <v>112</v>
      </c>
      <c r="V33" s="178">
        <f>VLOOKUP(U33,'BAICR Charge Lookup'!A:F,6,FALSE)</f>
        <v>15.28</v>
      </c>
    </row>
    <row r="34" spans="1:22">
      <c r="B34" s="9" t="str">
        <f t="shared" si="0"/>
        <v>Industry - Other</v>
      </c>
      <c r="C34" s="9" t="str">
        <f t="shared" si="0"/>
        <v>m2 GFA</v>
      </c>
      <c r="D34" s="30">
        <f t="shared" si="0"/>
        <v>117140</v>
      </c>
      <c r="E34" s="31">
        <f t="shared" si="1"/>
        <v>1209.2</v>
      </c>
      <c r="F34" s="31">
        <f t="shared" si="1"/>
        <v>1209.2</v>
      </c>
      <c r="G34" s="31">
        <f t="shared" si="1"/>
        <v>1209.2</v>
      </c>
      <c r="H34" s="31">
        <f t="shared" si="1"/>
        <v>1209.2</v>
      </c>
      <c r="I34" s="31">
        <f t="shared" si="1"/>
        <v>1209.2</v>
      </c>
      <c r="J34" s="31">
        <f t="shared" ref="J34:N34" si="16">($F15-$E15)/5</f>
        <v>829.8</v>
      </c>
      <c r="K34" s="31">
        <f t="shared" si="16"/>
        <v>829.8</v>
      </c>
      <c r="L34" s="31">
        <f t="shared" si="16"/>
        <v>829.8</v>
      </c>
      <c r="M34" s="31">
        <f t="shared" si="16"/>
        <v>829.8</v>
      </c>
      <c r="N34" s="31">
        <f t="shared" si="16"/>
        <v>829.8</v>
      </c>
      <c r="O34" s="176">
        <f t="shared" ref="O34:S34" si="17">($G15-$F15)/5</f>
        <v>533</v>
      </c>
      <c r="P34" s="31">
        <f t="shared" si="17"/>
        <v>533</v>
      </c>
      <c r="Q34" s="31">
        <f t="shared" si="17"/>
        <v>533</v>
      </c>
      <c r="R34" s="31">
        <f t="shared" si="17"/>
        <v>533</v>
      </c>
      <c r="S34" s="32">
        <f t="shared" si="17"/>
        <v>533</v>
      </c>
      <c r="U34" s="33" t="s">
        <v>112</v>
      </c>
      <c r="V34" s="178">
        <f>VLOOKUP(U34,'BAICR Charge Lookup'!A:F,6,FALSE)</f>
        <v>15.28</v>
      </c>
    </row>
    <row r="35" spans="1:22">
      <c r="B35" s="9" t="str">
        <f t="shared" si="0"/>
        <v>Office</v>
      </c>
      <c r="C35" s="9" t="str">
        <f t="shared" si="0"/>
        <v>m2 GFA</v>
      </c>
      <c r="D35" s="30">
        <f t="shared" si="0"/>
        <v>5970560</v>
      </c>
      <c r="E35" s="31">
        <f t="shared" si="1"/>
        <v>84812.6</v>
      </c>
      <c r="F35" s="31">
        <f t="shared" si="1"/>
        <v>84812.6</v>
      </c>
      <c r="G35" s="31">
        <f t="shared" si="1"/>
        <v>84812.6</v>
      </c>
      <c r="H35" s="31">
        <f t="shared" si="1"/>
        <v>84812.6</v>
      </c>
      <c r="I35" s="31">
        <f t="shared" si="1"/>
        <v>84812.6</v>
      </c>
      <c r="J35" s="31">
        <f t="shared" ref="J35:N35" si="18">($F16-$E16)/5</f>
        <v>86410.4</v>
      </c>
      <c r="K35" s="31">
        <f t="shared" si="18"/>
        <v>86410.4</v>
      </c>
      <c r="L35" s="31">
        <f t="shared" si="18"/>
        <v>86410.4</v>
      </c>
      <c r="M35" s="31">
        <f t="shared" si="18"/>
        <v>86410.4</v>
      </c>
      <c r="N35" s="31">
        <f t="shared" si="18"/>
        <v>86410.4</v>
      </c>
      <c r="O35" s="176">
        <f t="shared" ref="O35:S35" si="19">($G16-$F16)/5</f>
        <v>72521.600000000006</v>
      </c>
      <c r="P35" s="31">
        <f t="shared" si="19"/>
        <v>72521.600000000006</v>
      </c>
      <c r="Q35" s="31">
        <f t="shared" si="19"/>
        <v>72521.600000000006</v>
      </c>
      <c r="R35" s="31">
        <f t="shared" si="19"/>
        <v>72521.600000000006</v>
      </c>
      <c r="S35" s="32">
        <f t="shared" si="19"/>
        <v>72521.600000000006</v>
      </c>
      <c r="U35" s="33" t="s">
        <v>113</v>
      </c>
      <c r="V35" s="178">
        <f>VLOOKUP(U35,'BAICR Charge Lookup'!A:F,6,FALSE)</f>
        <v>113.45</v>
      </c>
    </row>
    <row r="36" spans="1:22">
      <c r="B36" s="9" t="str">
        <f t="shared" si="0"/>
        <v>Retail</v>
      </c>
      <c r="C36" s="9" t="str">
        <f t="shared" si="0"/>
        <v>m2 GFA</v>
      </c>
      <c r="D36" s="30">
        <f t="shared" si="0"/>
        <v>3391391</v>
      </c>
      <c r="E36" s="31">
        <f t="shared" si="1"/>
        <v>40487.599999999999</v>
      </c>
      <c r="F36" s="31">
        <f t="shared" si="1"/>
        <v>40487.599999999999</v>
      </c>
      <c r="G36" s="31">
        <f t="shared" si="1"/>
        <v>40487.599999999999</v>
      </c>
      <c r="H36" s="31">
        <f t="shared" si="1"/>
        <v>40487.599999999999</v>
      </c>
      <c r="I36" s="31">
        <f t="shared" si="1"/>
        <v>40487.599999999999</v>
      </c>
      <c r="J36" s="31">
        <f t="shared" ref="J36:N36" si="20">($F17-$E17)/5</f>
        <v>37501.800000000003</v>
      </c>
      <c r="K36" s="31">
        <f t="shared" si="20"/>
        <v>37501.800000000003</v>
      </c>
      <c r="L36" s="31">
        <f t="shared" si="20"/>
        <v>37501.800000000003</v>
      </c>
      <c r="M36" s="31">
        <f t="shared" si="20"/>
        <v>37501.800000000003</v>
      </c>
      <c r="N36" s="31">
        <f t="shared" si="20"/>
        <v>37501.800000000003</v>
      </c>
      <c r="O36" s="176">
        <f t="shared" ref="O36:S36" si="21">($G17-$F17)/5</f>
        <v>31134.2</v>
      </c>
      <c r="P36" s="31">
        <f t="shared" si="21"/>
        <v>31134.2</v>
      </c>
      <c r="Q36" s="31">
        <f t="shared" si="21"/>
        <v>31134.2</v>
      </c>
      <c r="R36" s="31">
        <f t="shared" si="21"/>
        <v>31134.2</v>
      </c>
      <c r="S36" s="32">
        <f t="shared" si="21"/>
        <v>31134.2</v>
      </c>
      <c r="U36" s="33" t="s">
        <v>114</v>
      </c>
      <c r="V36" s="178">
        <f>VLOOKUP(U36,'BAICR Charge Lookup'!A:F,6,FALSE)</f>
        <v>157.05000000000001</v>
      </c>
    </row>
    <row r="37" spans="1:22">
      <c r="B37" s="9" t="str">
        <f t="shared" si="0"/>
        <v>Showroom, Retail Warehouse &amp; Bulky Goods</v>
      </c>
      <c r="C37" s="9" t="str">
        <f t="shared" si="0"/>
        <v>m2 GFA</v>
      </c>
      <c r="D37" s="30">
        <f t="shared" si="0"/>
        <v>947121</v>
      </c>
      <c r="E37" s="31">
        <f t="shared" si="1"/>
        <v>11307</v>
      </c>
      <c r="F37" s="31">
        <f t="shared" si="1"/>
        <v>11307</v>
      </c>
      <c r="G37" s="31">
        <f t="shared" si="1"/>
        <v>11307</v>
      </c>
      <c r="H37" s="31">
        <f t="shared" si="1"/>
        <v>11307</v>
      </c>
      <c r="I37" s="31">
        <f t="shared" si="1"/>
        <v>11307</v>
      </c>
      <c r="J37" s="31">
        <f t="shared" ref="J37:N37" si="22">($F18-$E18)/5</f>
        <v>10473.200000000001</v>
      </c>
      <c r="K37" s="31">
        <f t="shared" si="22"/>
        <v>10473.200000000001</v>
      </c>
      <c r="L37" s="31">
        <f t="shared" si="22"/>
        <v>10473.200000000001</v>
      </c>
      <c r="M37" s="31">
        <f t="shared" si="22"/>
        <v>10473.200000000001</v>
      </c>
      <c r="N37" s="31">
        <f t="shared" si="22"/>
        <v>10473.200000000001</v>
      </c>
      <c r="O37" s="176">
        <f t="shared" ref="O37:S37" si="23">($G18-$F18)/5</f>
        <v>8695</v>
      </c>
      <c r="P37" s="31">
        <f t="shared" si="23"/>
        <v>8695</v>
      </c>
      <c r="Q37" s="31">
        <f t="shared" si="23"/>
        <v>8695</v>
      </c>
      <c r="R37" s="31">
        <f t="shared" si="23"/>
        <v>8695</v>
      </c>
      <c r="S37" s="32">
        <f t="shared" si="23"/>
        <v>8695</v>
      </c>
      <c r="U37" s="33" t="s">
        <v>115</v>
      </c>
      <c r="V37" s="178">
        <f>VLOOKUP(U37,'BAICR Charge Lookup'!A:F,6,FALSE)</f>
        <v>113.45</v>
      </c>
    </row>
    <row r="38" spans="1:22">
      <c r="B38" s="9" t="str">
        <f t="shared" si="0"/>
        <v>Warehouse, Bulk Stores &amp; Logistics</v>
      </c>
      <c r="C38" s="9" t="str">
        <f t="shared" si="0"/>
        <v>m2 GFA</v>
      </c>
      <c r="D38" s="30">
        <f t="shared" si="0"/>
        <v>8377728</v>
      </c>
      <c r="E38" s="31">
        <f t="shared" si="1"/>
        <v>86476</v>
      </c>
      <c r="F38" s="31">
        <f t="shared" si="1"/>
        <v>86476</v>
      </c>
      <c r="G38" s="31">
        <f t="shared" si="1"/>
        <v>86476</v>
      </c>
      <c r="H38" s="31">
        <f t="shared" si="1"/>
        <v>86476</v>
      </c>
      <c r="I38" s="31">
        <f t="shared" si="1"/>
        <v>86476</v>
      </c>
      <c r="J38" s="31">
        <f t="shared" ref="J38:N38" si="24">($F19-$E19)/5</f>
        <v>59346.2</v>
      </c>
      <c r="K38" s="31">
        <f t="shared" si="24"/>
        <v>59346.2</v>
      </c>
      <c r="L38" s="31">
        <f t="shared" si="24"/>
        <v>59346.2</v>
      </c>
      <c r="M38" s="31">
        <f t="shared" si="24"/>
        <v>59346.2</v>
      </c>
      <c r="N38" s="31">
        <f t="shared" si="24"/>
        <v>59346.2</v>
      </c>
      <c r="O38" s="176">
        <f t="shared" ref="O38:S38" si="25">($G19-$F19)/5</f>
        <v>38132</v>
      </c>
      <c r="P38" s="31">
        <f t="shared" si="25"/>
        <v>38132</v>
      </c>
      <c r="Q38" s="31">
        <f t="shared" si="25"/>
        <v>38132</v>
      </c>
      <c r="R38" s="31">
        <f t="shared" si="25"/>
        <v>38132</v>
      </c>
      <c r="S38" s="32">
        <f t="shared" si="25"/>
        <v>38132</v>
      </c>
      <c r="U38" s="33" t="s">
        <v>116</v>
      </c>
      <c r="V38" s="178">
        <f>VLOOKUP(U38,'BAICR Charge Lookup'!A:F,6,FALSE)</f>
        <v>15.28</v>
      </c>
    </row>
    <row r="39" spans="1:22">
      <c r="B39" s="9" t="str">
        <f t="shared" si="0"/>
        <v>Rural</v>
      </c>
      <c r="C39" s="9" t="str">
        <f t="shared" si="0"/>
        <v>m2 GFA</v>
      </c>
      <c r="D39" s="34">
        <f t="shared" si="0"/>
        <v>5710</v>
      </c>
      <c r="E39" s="35">
        <f t="shared" si="1"/>
        <v>60.4</v>
      </c>
      <c r="F39" s="35">
        <f t="shared" si="1"/>
        <v>60.4</v>
      </c>
      <c r="G39" s="35">
        <f t="shared" si="1"/>
        <v>60.4</v>
      </c>
      <c r="H39" s="35">
        <f t="shared" si="1"/>
        <v>60.4</v>
      </c>
      <c r="I39" s="35">
        <f t="shared" si="1"/>
        <v>60.4</v>
      </c>
      <c r="J39" s="35">
        <f t="shared" ref="J39:N39" si="26">($F20-$E20)/5</f>
        <v>44.4</v>
      </c>
      <c r="K39" s="35">
        <f t="shared" si="26"/>
        <v>44.4</v>
      </c>
      <c r="L39" s="35">
        <f t="shared" si="26"/>
        <v>44.4</v>
      </c>
      <c r="M39" s="35">
        <f t="shared" si="26"/>
        <v>44.4</v>
      </c>
      <c r="N39" s="35">
        <f t="shared" si="26"/>
        <v>44.4</v>
      </c>
      <c r="O39" s="177">
        <f t="shared" ref="O39:S39" si="27">($G20-$F20)/5</f>
        <v>36.6</v>
      </c>
      <c r="P39" s="35">
        <f t="shared" si="27"/>
        <v>36.6</v>
      </c>
      <c r="Q39" s="35">
        <f t="shared" si="27"/>
        <v>36.6</v>
      </c>
      <c r="R39" s="35">
        <f t="shared" si="27"/>
        <v>36.6</v>
      </c>
      <c r="S39" s="36">
        <f t="shared" si="27"/>
        <v>36.6</v>
      </c>
      <c r="U39" s="37" t="s">
        <v>117</v>
      </c>
      <c r="V39" s="179">
        <f>VLOOKUP(U39,'BAICR Charge Lookup'!A:F,6,FALSE)</f>
        <v>0</v>
      </c>
    </row>
    <row r="40" spans="1:22" ht="15.75" customHeight="1"/>
    <row r="41" spans="1:22" ht="21.75" customHeight="1" thickBot="1">
      <c r="A41" s="124">
        <v>2.2999999999999998</v>
      </c>
      <c r="B41" s="124" t="s">
        <v>118</v>
      </c>
      <c r="C41" s="124"/>
    </row>
    <row r="42" spans="1:22" ht="15.75" thickTop="1"/>
    <row r="43" spans="1:22">
      <c r="B43" s="19" t="s">
        <v>67</v>
      </c>
      <c r="C43" s="19" t="s">
        <v>68</v>
      </c>
      <c r="D43" s="20">
        <v>2021</v>
      </c>
      <c r="E43" s="20">
        <v>2022</v>
      </c>
      <c r="F43" s="20">
        <v>2023</v>
      </c>
      <c r="G43" s="20">
        <v>2024</v>
      </c>
      <c r="H43" s="20">
        <v>2025</v>
      </c>
      <c r="I43" s="20">
        <v>2026</v>
      </c>
      <c r="J43" s="20">
        <v>2027</v>
      </c>
      <c r="K43" s="20">
        <v>2028</v>
      </c>
      <c r="L43" s="20">
        <v>2029</v>
      </c>
      <c r="M43" s="20">
        <v>2030</v>
      </c>
      <c r="N43" s="20">
        <v>2031</v>
      </c>
      <c r="O43" s="20">
        <v>2032</v>
      </c>
      <c r="P43" s="20">
        <v>2033</v>
      </c>
      <c r="Q43" s="20">
        <v>2034</v>
      </c>
      <c r="R43" s="20">
        <v>2035</v>
      </c>
      <c r="S43" s="20">
        <v>2036</v>
      </c>
    </row>
    <row r="44" spans="1:22">
      <c r="B44" s="9" t="str">
        <f t="shared" ref="B44:C56" si="28">B8</f>
        <v>Food Services, Arts &amp; Recreation</v>
      </c>
      <c r="C44" s="9" t="str">
        <f t="shared" si="28"/>
        <v>m2 GFA</v>
      </c>
      <c r="D44" s="25" t="s">
        <v>19</v>
      </c>
      <c r="E44" s="26">
        <f t="shared" ref="E44:S44" si="29">E27*$V27*(1+PPI)^(E$43-BaseYear)</f>
        <v>2864612.5798283922</v>
      </c>
      <c r="F44" s="26">
        <f t="shared" si="29"/>
        <v>2916763.9184345496</v>
      </c>
      <c r="G44" s="26">
        <f t="shared" si="29"/>
        <v>2969864.691577707</v>
      </c>
      <c r="H44" s="26">
        <f t="shared" si="29"/>
        <v>3023932.1840671175</v>
      </c>
      <c r="I44" s="26">
        <f t="shared" si="29"/>
        <v>3078983.9953884198</v>
      </c>
      <c r="J44" s="26">
        <f t="shared" si="29"/>
        <v>2903821.5518729179</v>
      </c>
      <c r="K44" s="26">
        <f t="shared" si="29"/>
        <v>2956686.7044139481</v>
      </c>
      <c r="L44" s="26">
        <f t="shared" si="29"/>
        <v>3010514.2867404404</v>
      </c>
      <c r="M44" s="26">
        <f t="shared" si="29"/>
        <v>3065321.8202449819</v>
      </c>
      <c r="N44" s="26">
        <f t="shared" si="29"/>
        <v>3121127.1453036382</v>
      </c>
      <c r="O44" s="26">
        <f t="shared" si="29"/>
        <v>2638343.7854033913</v>
      </c>
      <c r="P44" s="26">
        <f t="shared" si="29"/>
        <v>2686375.8163596573</v>
      </c>
      <c r="Q44" s="26">
        <f t="shared" si="29"/>
        <v>2735282.2883234015</v>
      </c>
      <c r="R44" s="26">
        <f t="shared" si="29"/>
        <v>2785079.1208187481</v>
      </c>
      <c r="S44" s="27">
        <f t="shared" si="29"/>
        <v>2835782.5231906874</v>
      </c>
    </row>
    <row r="45" spans="1:22">
      <c r="B45" s="9" t="str">
        <f t="shared" si="28"/>
        <v>Community - Education</v>
      </c>
      <c r="C45" s="9" t="str">
        <f t="shared" si="28"/>
        <v>m2 GFA</v>
      </c>
      <c r="D45" s="30" t="s">
        <v>19</v>
      </c>
      <c r="E45" s="31">
        <f t="shared" ref="E45:S45" si="30">E28*$V28*(1+PPI)^(E$43-BaseYear)</f>
        <v>10297366.153764326</v>
      </c>
      <c r="F45" s="31">
        <f t="shared" si="30"/>
        <v>10484833.538644945</v>
      </c>
      <c r="G45" s="31">
        <f t="shared" si="30"/>
        <v>10675713.837067645</v>
      </c>
      <c r="H45" s="31">
        <f t="shared" si="30"/>
        <v>10870069.182394208</v>
      </c>
      <c r="I45" s="31">
        <f t="shared" si="30"/>
        <v>11067962.839147387</v>
      </c>
      <c r="J45" s="31">
        <f t="shared" si="30"/>
        <v>10275416.430745944</v>
      </c>
      <c r="K45" s="31">
        <f t="shared" si="30"/>
        <v>10462484.2127464</v>
      </c>
      <c r="L45" s="31">
        <f t="shared" si="30"/>
        <v>10652957.633369727</v>
      </c>
      <c r="M45" s="31">
        <f t="shared" si="30"/>
        <v>10846898.693535076</v>
      </c>
      <c r="N45" s="31">
        <f t="shared" si="30"/>
        <v>11044370.522911433</v>
      </c>
      <c r="O45" s="31">
        <f t="shared" si="30"/>
        <v>9970527.0714820568</v>
      </c>
      <c r="P45" s="31">
        <f t="shared" si="30"/>
        <v>10152044.229176685</v>
      </c>
      <c r="Q45" s="31">
        <f t="shared" si="30"/>
        <v>10336865.974312009</v>
      </c>
      <c r="R45" s="31">
        <f t="shared" si="30"/>
        <v>10525052.46813279</v>
      </c>
      <c r="S45" s="32">
        <f t="shared" si="30"/>
        <v>10716664.96714166</v>
      </c>
    </row>
    <row r="46" spans="1:22">
      <c r="B46" s="9" t="str">
        <f t="shared" si="28"/>
        <v>Community - Health</v>
      </c>
      <c r="C46" s="9" t="str">
        <f t="shared" si="28"/>
        <v>m2 GFA</v>
      </c>
      <c r="D46" s="30" t="s">
        <v>19</v>
      </c>
      <c r="E46" s="31">
        <f t="shared" ref="E46:S46" si="31">E29*$V29*(1+PPI)^(E$43-BaseYear)</f>
        <v>2661659.628916481</v>
      </c>
      <c r="F46" s="31">
        <f t="shared" si="31"/>
        <v>2710116.133485165</v>
      </c>
      <c r="G46" s="31">
        <f t="shared" si="31"/>
        <v>2759454.8067614869</v>
      </c>
      <c r="H46" s="31">
        <f t="shared" si="31"/>
        <v>2809691.7089552311</v>
      </c>
      <c r="I46" s="31">
        <f t="shared" si="31"/>
        <v>2860843.1926582791</v>
      </c>
      <c r="J46" s="31">
        <f t="shared" si="31"/>
        <v>2655989.2971787294</v>
      </c>
      <c r="K46" s="31">
        <f t="shared" si="31"/>
        <v>2704342.5712468741</v>
      </c>
      <c r="L46" s="31">
        <f t="shared" si="31"/>
        <v>2753576.1346729603</v>
      </c>
      <c r="M46" s="31">
        <f t="shared" si="31"/>
        <v>2803706.0134525076</v>
      </c>
      <c r="N46" s="31">
        <f t="shared" si="31"/>
        <v>2854748.5253402553</v>
      </c>
      <c r="O46" s="31">
        <f t="shared" si="31"/>
        <v>2577187.2055966821</v>
      </c>
      <c r="P46" s="31">
        <f t="shared" si="31"/>
        <v>2624105.8582469411</v>
      </c>
      <c r="Q46" s="31">
        <f t="shared" si="31"/>
        <v>2671878.6824380704</v>
      </c>
      <c r="R46" s="31">
        <f t="shared" si="31"/>
        <v>2720521.2286810069</v>
      </c>
      <c r="S46" s="32">
        <f t="shared" si="31"/>
        <v>2770049.3305895315</v>
      </c>
    </row>
    <row r="47" spans="1:22">
      <c r="B47" s="9" t="str">
        <f t="shared" si="28"/>
        <v>Community - Other</v>
      </c>
      <c r="C47" s="9" t="str">
        <f t="shared" si="28"/>
        <v>m2 GFA</v>
      </c>
      <c r="D47" s="30" t="s">
        <v>19</v>
      </c>
      <c r="E47" s="31">
        <f t="shared" ref="E47:S47" si="32">E30*$V30*(1+PPI)^(E$43-BaseYear)</f>
        <v>1027393.1892386681</v>
      </c>
      <c r="F47" s="31">
        <f t="shared" si="32"/>
        <v>1046097.2647813567</v>
      </c>
      <c r="G47" s="31">
        <f t="shared" si="32"/>
        <v>1065141.8549834481</v>
      </c>
      <c r="H47" s="31">
        <f t="shared" si="32"/>
        <v>1084533.159041102</v>
      </c>
      <c r="I47" s="31">
        <f t="shared" si="32"/>
        <v>1104277.4890091517</v>
      </c>
      <c r="J47" s="31">
        <f t="shared" si="32"/>
        <v>1025203.0169055637</v>
      </c>
      <c r="K47" s="31">
        <f t="shared" si="32"/>
        <v>1043867.2195454539</v>
      </c>
      <c r="L47" s="31">
        <f t="shared" si="32"/>
        <v>1062871.2109437061</v>
      </c>
      <c r="M47" s="31">
        <f t="shared" si="32"/>
        <v>1082221.1770811803</v>
      </c>
      <c r="N47" s="31">
        <f t="shared" si="32"/>
        <v>1101923.4165568221</v>
      </c>
      <c r="O47" s="31">
        <f t="shared" si="32"/>
        <v>994784.73375620414</v>
      </c>
      <c r="P47" s="31">
        <f t="shared" si="32"/>
        <v>1012895.1602256239</v>
      </c>
      <c r="Q47" s="31">
        <f t="shared" si="32"/>
        <v>1031335.2937520322</v>
      </c>
      <c r="R47" s="31">
        <f t="shared" si="32"/>
        <v>1050111.1367751628</v>
      </c>
      <c r="S47" s="32">
        <f t="shared" si="32"/>
        <v>1069228.8010113991</v>
      </c>
    </row>
    <row r="48" spans="1:22">
      <c r="B48" s="9" t="str">
        <f t="shared" si="28"/>
        <v>Industry - General</v>
      </c>
      <c r="C48" s="9" t="str">
        <f t="shared" si="28"/>
        <v>m2 GFA</v>
      </c>
      <c r="D48" s="30" t="s">
        <v>19</v>
      </c>
      <c r="E48" s="31">
        <f t="shared" ref="E48:S48" si="33">E31*$V31*(1+PPI)^(E$43-BaseYear)</f>
        <v>81577.750993180598</v>
      </c>
      <c r="F48" s="31">
        <f t="shared" si="33"/>
        <v>83062.904324116898</v>
      </c>
      <c r="G48" s="31">
        <f t="shared" si="33"/>
        <v>84575.095424414787</v>
      </c>
      <c r="H48" s="31">
        <f t="shared" si="33"/>
        <v>86114.816526732582</v>
      </c>
      <c r="I48" s="31">
        <f t="shared" si="33"/>
        <v>87682.568825007344</v>
      </c>
      <c r="J48" s="31">
        <f t="shared" si="33"/>
        <v>61269.607375964872</v>
      </c>
      <c r="K48" s="31">
        <f t="shared" si="33"/>
        <v>62385.043390953564</v>
      </c>
      <c r="L48" s="31">
        <f t="shared" si="33"/>
        <v>63520.786333909018</v>
      </c>
      <c r="M48" s="31">
        <f t="shared" si="33"/>
        <v>64677.205900015761</v>
      </c>
      <c r="N48" s="31">
        <f t="shared" si="33"/>
        <v>65854.678514896892</v>
      </c>
      <c r="O48" s="31">
        <f t="shared" si="33"/>
        <v>43082.451701010745</v>
      </c>
      <c r="P48" s="31">
        <f t="shared" si="33"/>
        <v>43866.78377525496</v>
      </c>
      <c r="Q48" s="31">
        <f t="shared" si="33"/>
        <v>44665.394906943657</v>
      </c>
      <c r="R48" s="31">
        <f t="shared" si="33"/>
        <v>45478.545051634173</v>
      </c>
      <c r="S48" s="32">
        <f t="shared" si="33"/>
        <v>46306.498897471589</v>
      </c>
    </row>
    <row r="49" spans="1:19">
      <c r="B49" s="9" t="str">
        <f t="shared" si="28"/>
        <v>Industry - Heavy</v>
      </c>
      <c r="C49" s="9" t="str">
        <f t="shared" si="28"/>
        <v>m2 GFA</v>
      </c>
      <c r="D49" s="30" t="s">
        <v>19</v>
      </c>
      <c r="E49" s="31">
        <f t="shared" ref="E49:S49" si="34">E32*$V32*(1+PPI)^(E$43-BaseYear)</f>
        <v>101395.25728622581</v>
      </c>
      <c r="F49" s="31">
        <f t="shared" si="34"/>
        <v>103241.19569794263</v>
      </c>
      <c r="G49" s="31">
        <f t="shared" si="34"/>
        <v>105120.7401057489</v>
      </c>
      <c r="H49" s="31">
        <f t="shared" si="34"/>
        <v>107034.50231931612</v>
      </c>
      <c r="I49" s="31">
        <f t="shared" si="34"/>
        <v>108983.1052865385</v>
      </c>
      <c r="J49" s="31">
        <f t="shared" si="34"/>
        <v>76157.808691140308</v>
      </c>
      <c r="K49" s="31">
        <f t="shared" si="34"/>
        <v>77544.289954443462</v>
      </c>
      <c r="L49" s="31">
        <f t="shared" si="34"/>
        <v>78956.012625378105</v>
      </c>
      <c r="M49" s="31">
        <f t="shared" si="34"/>
        <v>80393.436233168322</v>
      </c>
      <c r="N49" s="31">
        <f t="shared" si="34"/>
        <v>81857.02867293889</v>
      </c>
      <c r="O49" s="31">
        <f t="shared" si="34"/>
        <v>53549.042959225335</v>
      </c>
      <c r="P49" s="31">
        <f t="shared" si="34"/>
        <v>54523.923224384809</v>
      </c>
      <c r="Q49" s="31">
        <f t="shared" si="34"/>
        <v>55516.551547751798</v>
      </c>
      <c r="R49" s="31">
        <f t="shared" si="34"/>
        <v>56527.251039334151</v>
      </c>
      <c r="S49" s="32">
        <f t="shared" si="34"/>
        <v>57556.350691477754</v>
      </c>
    </row>
    <row r="50" spans="1:19">
      <c r="B50" s="9" t="str">
        <f t="shared" si="28"/>
        <v>Industry - Light</v>
      </c>
      <c r="C50" s="9" t="str">
        <f t="shared" si="28"/>
        <v>m2 GFA</v>
      </c>
      <c r="D50" s="30" t="s">
        <v>19</v>
      </c>
      <c r="E50" s="31">
        <f t="shared" ref="E50:S50" si="35">E33*$V33*(1+PPI)^(E$43-BaseYear)</f>
        <v>989409.8890434691</v>
      </c>
      <c r="F50" s="31">
        <f t="shared" si="35"/>
        <v>1007422.4644636601</v>
      </c>
      <c r="G50" s="31">
        <f t="shared" si="35"/>
        <v>1025762.9655260554</v>
      </c>
      <c r="H50" s="31">
        <f t="shared" si="35"/>
        <v>1044437.3622390695</v>
      </c>
      <c r="I50" s="31">
        <f t="shared" si="35"/>
        <v>1063451.7332973417</v>
      </c>
      <c r="J50" s="31">
        <f t="shared" si="35"/>
        <v>743101.71764888847</v>
      </c>
      <c r="K50" s="31">
        <f t="shared" si="35"/>
        <v>756630.16110013018</v>
      </c>
      <c r="L50" s="31">
        <f t="shared" si="35"/>
        <v>770404.89490149089</v>
      </c>
      <c r="M50" s="31">
        <f t="shared" si="35"/>
        <v>784430.40286049584</v>
      </c>
      <c r="N50" s="31">
        <f t="shared" si="35"/>
        <v>798711.25041405694</v>
      </c>
      <c r="O50" s="31">
        <f t="shared" si="35"/>
        <v>522542.43538051186</v>
      </c>
      <c r="P50" s="31">
        <f t="shared" si="35"/>
        <v>532055.51497651369</v>
      </c>
      <c r="Q50" s="31">
        <f t="shared" si="35"/>
        <v>541741.78372859606</v>
      </c>
      <c r="R50" s="31">
        <f t="shared" si="35"/>
        <v>551604.39460982941</v>
      </c>
      <c r="S50" s="32">
        <f t="shared" si="35"/>
        <v>561646.55799433321</v>
      </c>
    </row>
    <row r="51" spans="1:19">
      <c r="B51" s="9" t="str">
        <f t="shared" si="28"/>
        <v>Industry - Other</v>
      </c>
      <c r="C51" s="9" t="str">
        <f t="shared" si="28"/>
        <v>m2 GFA</v>
      </c>
      <c r="D51" s="30" t="s">
        <v>19</v>
      </c>
      <c r="E51" s="31">
        <f t="shared" ref="E51:S51" si="36">E34*$V34*(1+PPI)^(E$43-BaseYear)</f>
        <v>18812.948945522752</v>
      </c>
      <c r="F51" s="31">
        <f t="shared" si="36"/>
        <v>19155.445685761562</v>
      </c>
      <c r="G51" s="31">
        <f t="shared" si="36"/>
        <v>19504.177706679326</v>
      </c>
      <c r="H51" s="31">
        <f t="shared" si="36"/>
        <v>19859.258523882414</v>
      </c>
      <c r="I51" s="31">
        <f t="shared" si="36"/>
        <v>20220.80371957106</v>
      </c>
      <c r="J51" s="31">
        <f t="shared" si="36"/>
        <v>14128.924021947436</v>
      </c>
      <c r="K51" s="31">
        <f t="shared" si="36"/>
        <v>14386.146344434545</v>
      </c>
      <c r="L51" s="31">
        <f t="shared" si="36"/>
        <v>14648.051495074949</v>
      </c>
      <c r="M51" s="31">
        <f t="shared" si="36"/>
        <v>14914.724726498744</v>
      </c>
      <c r="N51" s="31">
        <f t="shared" si="36"/>
        <v>15186.252843391907</v>
      </c>
      <c r="O51" s="31">
        <f t="shared" si="36"/>
        <v>9932.0703964700388</v>
      </c>
      <c r="P51" s="31">
        <f t="shared" si="36"/>
        <v>10112.887436077375</v>
      </c>
      <c r="Q51" s="31">
        <f t="shared" si="36"/>
        <v>10296.996317214951</v>
      </c>
      <c r="R51" s="31">
        <f t="shared" si="36"/>
        <v>10484.456969083483</v>
      </c>
      <c r="S51" s="32">
        <f t="shared" si="36"/>
        <v>10675.33041191711</v>
      </c>
    </row>
    <row r="52" spans="1:19">
      <c r="B52" s="9" t="str">
        <f t="shared" si="28"/>
        <v>Office</v>
      </c>
      <c r="C52" s="9" t="str">
        <f t="shared" si="28"/>
        <v>m2 GFA</v>
      </c>
      <c r="D52" s="30" t="s">
        <v>19</v>
      </c>
      <c r="E52" s="31">
        <f t="shared" ref="E52:S52" si="37">E35*$V35*(1+PPI)^(E$43-BaseYear)</f>
        <v>9797161.3708875235</v>
      </c>
      <c r="F52" s="31">
        <f t="shared" si="37"/>
        <v>9975522.3414530214</v>
      </c>
      <c r="G52" s="31">
        <f t="shared" si="37"/>
        <v>10157130.439897371</v>
      </c>
      <c r="H52" s="31">
        <f t="shared" si="37"/>
        <v>10342044.781392632</v>
      </c>
      <c r="I52" s="31">
        <f t="shared" si="37"/>
        <v>10530325.557324558</v>
      </c>
      <c r="J52" s="31">
        <f t="shared" si="37"/>
        <v>10924028.404933687</v>
      </c>
      <c r="K52" s="31">
        <f t="shared" si="37"/>
        <v>11122904.409424007</v>
      </c>
      <c r="L52" s="31">
        <f t="shared" si="37"/>
        <v>11325401.025624217</v>
      </c>
      <c r="M52" s="31">
        <f t="shared" si="37"/>
        <v>11531584.168118563</v>
      </c>
      <c r="N52" s="31">
        <f t="shared" si="37"/>
        <v>11741520.951490849</v>
      </c>
      <c r="O52" s="31">
        <f t="shared" si="37"/>
        <v>10033699.799725154</v>
      </c>
      <c r="P52" s="31">
        <f t="shared" si="37"/>
        <v>10216367.040458752</v>
      </c>
      <c r="Q52" s="31">
        <f t="shared" si="37"/>
        <v>10402359.806322983</v>
      </c>
      <c r="R52" s="31">
        <f t="shared" si="37"/>
        <v>10591738.639741054</v>
      </c>
      <c r="S52" s="32">
        <f t="shared" si="37"/>
        <v>10784565.185333528</v>
      </c>
    </row>
    <row r="53" spans="1:19">
      <c r="B53" s="9" t="str">
        <f t="shared" si="28"/>
        <v>Retail</v>
      </c>
      <c r="C53" s="9" t="str">
        <f t="shared" si="28"/>
        <v>m2 GFA</v>
      </c>
      <c r="D53" s="30" t="s">
        <v>19</v>
      </c>
      <c r="E53" s="31">
        <f t="shared" ref="E53:S53" si="38">E36*$V36*(1+PPI)^(E$43-BaseYear)</f>
        <v>6474337.8523534667</v>
      </c>
      <c r="F53" s="31">
        <f t="shared" si="38"/>
        <v>6592205.5835665222</v>
      </c>
      <c r="G53" s="31">
        <f t="shared" si="38"/>
        <v>6712219.1407123795</v>
      </c>
      <c r="H53" s="31">
        <f t="shared" si="38"/>
        <v>6834417.589351112</v>
      </c>
      <c r="I53" s="31">
        <f t="shared" si="38"/>
        <v>6958840.7062458508</v>
      </c>
      <c r="J53" s="31">
        <f t="shared" si="38"/>
        <v>6562999.3174164584</v>
      </c>
      <c r="K53" s="31">
        <f t="shared" si="38"/>
        <v>6682481.1636125911</v>
      </c>
      <c r="L53" s="31">
        <f t="shared" si="38"/>
        <v>6804138.2213057866</v>
      </c>
      <c r="M53" s="31">
        <f t="shared" si="38"/>
        <v>6928010.0910312468</v>
      </c>
      <c r="N53" s="31">
        <f t="shared" si="38"/>
        <v>7054137.0942666698</v>
      </c>
      <c r="O53" s="31">
        <f t="shared" si="38"/>
        <v>5963000.9352546036</v>
      </c>
      <c r="P53" s="31">
        <f t="shared" si="38"/>
        <v>6071559.5875041615</v>
      </c>
      <c r="Q53" s="31">
        <f t="shared" si="38"/>
        <v>6182094.5904379133</v>
      </c>
      <c r="R53" s="31">
        <f t="shared" si="38"/>
        <v>6294641.9242559243</v>
      </c>
      <c r="S53" s="32">
        <f t="shared" si="38"/>
        <v>6409238.2241912019</v>
      </c>
    </row>
    <row r="54" spans="1:19">
      <c r="B54" s="9" t="str">
        <f t="shared" si="28"/>
        <v>Showroom, Retail Warehouse &amp; Bulky Goods</v>
      </c>
      <c r="C54" s="9" t="str">
        <f t="shared" si="28"/>
        <v>m2 GFA</v>
      </c>
      <c r="D54" s="30" t="s">
        <v>19</v>
      </c>
      <c r="E54" s="31">
        <f t="shared" ref="E54:S54" si="39">E37*$V37*(1+PPI)^(E$43-BaseYear)</f>
        <v>1306132.6220470218</v>
      </c>
      <c r="F54" s="31">
        <f t="shared" si="39"/>
        <v>1329911.2527479327</v>
      </c>
      <c r="G54" s="31">
        <f t="shared" si="39"/>
        <v>1354122.782274327</v>
      </c>
      <c r="H54" s="31">
        <f t="shared" si="39"/>
        <v>1378775.0917105062</v>
      </c>
      <c r="I54" s="31">
        <f t="shared" si="39"/>
        <v>1403876.2056188444</v>
      </c>
      <c r="J54" s="31">
        <f t="shared" si="39"/>
        <v>1324025.0512733597</v>
      </c>
      <c r="K54" s="31">
        <f t="shared" si="39"/>
        <v>1348129.4203102812</v>
      </c>
      <c r="L54" s="31">
        <f t="shared" si="39"/>
        <v>1372672.6183603776</v>
      </c>
      <c r="M54" s="31">
        <f t="shared" si="39"/>
        <v>1397662.6344692232</v>
      </c>
      <c r="N54" s="31">
        <f t="shared" si="39"/>
        <v>1423107.6031259431</v>
      </c>
      <c r="O54" s="31">
        <f t="shared" si="39"/>
        <v>1202993.5875464717</v>
      </c>
      <c r="P54" s="31">
        <f t="shared" si="39"/>
        <v>1224894.533722213</v>
      </c>
      <c r="Q54" s="31">
        <f t="shared" si="39"/>
        <v>1247194.1947775329</v>
      </c>
      <c r="R54" s="31">
        <f t="shared" si="39"/>
        <v>1269899.8294652691</v>
      </c>
      <c r="S54" s="32">
        <f t="shared" si="39"/>
        <v>1293018.828686557</v>
      </c>
    </row>
    <row r="55" spans="1:19">
      <c r="B55" s="9" t="str">
        <f t="shared" si="28"/>
        <v>Warehouse, Bulk Stores &amp; Logistics</v>
      </c>
      <c r="C55" s="9" t="str">
        <f t="shared" si="28"/>
        <v>m2 GFA</v>
      </c>
      <c r="D55" s="30" t="s">
        <v>19</v>
      </c>
      <c r="E55" s="31">
        <f t="shared" ref="E55:S55" si="40">E38*$V38*(1+PPI)^(E$43-BaseYear)</f>
        <v>1345409.0084461011</v>
      </c>
      <c r="F55" s="31">
        <f t="shared" si="40"/>
        <v>1369902.68038531</v>
      </c>
      <c r="G55" s="31">
        <f t="shared" si="40"/>
        <v>1394842.2687419793</v>
      </c>
      <c r="H55" s="31">
        <f t="shared" si="40"/>
        <v>1420235.8915905191</v>
      </c>
      <c r="I55" s="31">
        <f t="shared" si="40"/>
        <v>1446091.8147979053</v>
      </c>
      <c r="J55" s="31">
        <f t="shared" si="40"/>
        <v>1010481.9845641081</v>
      </c>
      <c r="K55" s="31">
        <f t="shared" si="40"/>
        <v>1028878.1853290929</v>
      </c>
      <c r="L55" s="31">
        <f t="shared" si="40"/>
        <v>1047609.2957785212</v>
      </c>
      <c r="M55" s="31">
        <f t="shared" si="40"/>
        <v>1066681.4130678955</v>
      </c>
      <c r="N55" s="31">
        <f t="shared" si="40"/>
        <v>1086100.7453537052</v>
      </c>
      <c r="O55" s="31">
        <f t="shared" si="40"/>
        <v>710562.30461199896</v>
      </c>
      <c r="P55" s="31">
        <f t="shared" si="40"/>
        <v>723498.35593340045</v>
      </c>
      <c r="Q55" s="31">
        <f t="shared" si="40"/>
        <v>736669.91288562946</v>
      </c>
      <c r="R55" s="31">
        <f t="shared" si="40"/>
        <v>750081.26293638162</v>
      </c>
      <c r="S55" s="32">
        <f t="shared" si="40"/>
        <v>763736.77160829864</v>
      </c>
    </row>
    <row r="56" spans="1:19">
      <c r="B56" s="9" t="str">
        <f t="shared" si="28"/>
        <v>Rural</v>
      </c>
      <c r="C56" s="9" t="str">
        <f t="shared" si="28"/>
        <v>m2 GFA</v>
      </c>
      <c r="D56" s="34" t="s">
        <v>19</v>
      </c>
      <c r="E56" s="31">
        <f t="shared" ref="E56:S56" si="41">E39*$V39*(1+PPI)^(E$43-BaseYear)</f>
        <v>0</v>
      </c>
      <c r="F56" s="31">
        <f t="shared" si="41"/>
        <v>0</v>
      </c>
      <c r="G56" s="31">
        <f t="shared" si="41"/>
        <v>0</v>
      </c>
      <c r="H56" s="31">
        <f t="shared" si="41"/>
        <v>0</v>
      </c>
      <c r="I56" s="31">
        <f t="shared" si="41"/>
        <v>0</v>
      </c>
      <c r="J56" s="31">
        <f t="shared" si="41"/>
        <v>0</v>
      </c>
      <c r="K56" s="31">
        <f t="shared" si="41"/>
        <v>0</v>
      </c>
      <c r="L56" s="31">
        <f t="shared" si="41"/>
        <v>0</v>
      </c>
      <c r="M56" s="31">
        <f t="shared" si="41"/>
        <v>0</v>
      </c>
      <c r="N56" s="31">
        <f t="shared" si="41"/>
        <v>0</v>
      </c>
      <c r="O56" s="31">
        <f t="shared" si="41"/>
        <v>0</v>
      </c>
      <c r="P56" s="31">
        <f t="shared" si="41"/>
        <v>0</v>
      </c>
      <c r="Q56" s="31">
        <f t="shared" si="41"/>
        <v>0</v>
      </c>
      <c r="R56" s="31">
        <f t="shared" si="41"/>
        <v>0</v>
      </c>
      <c r="S56" s="32">
        <f t="shared" si="41"/>
        <v>0</v>
      </c>
    </row>
    <row r="57" spans="1:19">
      <c r="B57" s="15" t="s">
        <v>81</v>
      </c>
      <c r="C57" s="15" t="s">
        <v>19</v>
      </c>
      <c r="D57" s="145" t="s">
        <v>19</v>
      </c>
      <c r="E57" s="146">
        <f>SUM(E44:E56)</f>
        <v>36965268.25175038</v>
      </c>
      <c r="F57" s="146">
        <f t="shared" ref="F57:S57" si="42">SUM(F44:F56)</f>
        <v>37638234.723670281</v>
      </c>
      <c r="G57" s="146">
        <f t="shared" si="42"/>
        <v>38323452.800779238</v>
      </c>
      <c r="H57" s="146">
        <f t="shared" si="42"/>
        <v>39021145.528111435</v>
      </c>
      <c r="I57" s="146">
        <f t="shared" si="42"/>
        <v>39731540.011318862</v>
      </c>
      <c r="J57" s="146">
        <f t="shared" si="42"/>
        <v>37576623.112628713</v>
      </c>
      <c r="K57" s="146">
        <f t="shared" si="42"/>
        <v>38260719.527418613</v>
      </c>
      <c r="L57" s="146">
        <f t="shared" si="42"/>
        <v>38957270.172151588</v>
      </c>
      <c r="M57" s="146">
        <f t="shared" si="42"/>
        <v>39666501.780720852</v>
      </c>
      <c r="N57" s="147">
        <f t="shared" si="42"/>
        <v>40388645.214794599</v>
      </c>
      <c r="O57" s="147">
        <f t="shared" si="42"/>
        <v>34720205.423813783</v>
      </c>
      <c r="P57" s="147">
        <f t="shared" si="42"/>
        <v>35352299.691039667</v>
      </c>
      <c r="Q57" s="147">
        <f t="shared" si="42"/>
        <v>35995901.469750069</v>
      </c>
      <c r="R57" s="147">
        <f t="shared" si="42"/>
        <v>36651220.25847622</v>
      </c>
      <c r="S57" s="147">
        <f t="shared" si="42"/>
        <v>37318469.369748063</v>
      </c>
    </row>
    <row r="59" spans="1:19">
      <c r="A59" s="41" t="s">
        <v>82</v>
      </c>
    </row>
    <row r="60" spans="1:19">
      <c r="A60" s="42" t="s">
        <v>119</v>
      </c>
    </row>
    <row r="61" spans="1:19">
      <c r="A61" s="42" t="s">
        <v>84</v>
      </c>
    </row>
    <row r="62" spans="1:19">
      <c r="A62" s="42" t="s">
        <v>120</v>
      </c>
    </row>
  </sheetData>
  <pageMargins left="0.25" right="0.25" top="0.75" bottom="0.75" header="0.3" footer="0.3"/>
  <pageSetup paperSize="9" scale="51" orientation="landscape" r:id="rId1"/>
  <headerFooter>
    <oddFooter>&amp;C_x000D_&amp;1#&amp;"Arial"&amp;10&amp;KFF0000 SECURITY LABEL: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V23"/>
  <sheetViews>
    <sheetView zoomScale="70" zoomScaleNormal="70" workbookViewId="0"/>
  </sheetViews>
  <sheetFormatPr defaultColWidth="9.140625" defaultRowHeight="15"/>
  <cols>
    <col min="1" max="1" width="11.140625" style="1" customWidth="1"/>
    <col min="2" max="2" width="43.7109375" style="1" customWidth="1"/>
    <col min="3" max="3" width="23.5703125" style="1" customWidth="1"/>
    <col min="4" max="22" width="14.5703125" style="1" customWidth="1"/>
    <col min="23" max="16384" width="9.140625" style="1"/>
  </cols>
  <sheetData>
    <row r="1" spans="1:22" s="121" customFormat="1" ht="20.25" thickBot="1">
      <c r="A1" s="121" t="s">
        <v>8</v>
      </c>
    </row>
    <row r="2" spans="1:22" s="121" customFormat="1" ht="21" thickTop="1" thickBot="1">
      <c r="A2" s="121" t="s">
        <v>0</v>
      </c>
    </row>
    <row r="3" spans="1:22" ht="15.75" thickTop="1">
      <c r="A3" s="3">
        <f>Coversheet!C8</f>
        <v>45566</v>
      </c>
      <c r="D3" s="4" t="s">
        <v>9</v>
      </c>
    </row>
    <row r="4" spans="1:22">
      <c r="D4" s="5" t="s">
        <v>10</v>
      </c>
    </row>
    <row r="5" spans="1:22" ht="18" thickBot="1">
      <c r="A5" s="124">
        <v>3.1</v>
      </c>
      <c r="B5" s="124" t="s">
        <v>121</v>
      </c>
      <c r="C5" s="124"/>
    </row>
    <row r="6" spans="1:22" ht="15.75" thickTop="1"/>
    <row r="7" spans="1:22" ht="17.25">
      <c r="B7" s="19" t="s">
        <v>50</v>
      </c>
      <c r="C7" s="19" t="s">
        <v>51</v>
      </c>
      <c r="D7" s="20">
        <v>2021</v>
      </c>
      <c r="E7" s="20">
        <v>2026</v>
      </c>
      <c r="F7" s="20">
        <v>2031</v>
      </c>
      <c r="G7" s="20">
        <v>2036</v>
      </c>
    </row>
    <row r="8" spans="1:22" ht="17.25">
      <c r="B8" s="9" t="s">
        <v>122</v>
      </c>
      <c r="C8" s="9" t="s">
        <v>123</v>
      </c>
      <c r="D8" s="44">
        <v>68310898.856099099</v>
      </c>
      <c r="E8" s="45">
        <v>70604374.165407389</v>
      </c>
      <c r="F8" s="45">
        <v>72949608.38750641</v>
      </c>
      <c r="G8" s="46">
        <v>75066714.188829347</v>
      </c>
    </row>
    <row r="10" spans="1:22" ht="19.5" thickBot="1">
      <c r="A10" s="124">
        <v>3.2</v>
      </c>
      <c r="B10" s="124" t="s">
        <v>124</v>
      </c>
      <c r="C10" s="124"/>
    </row>
    <row r="11" spans="1:22" ht="15.75" thickTop="1"/>
    <row r="12" spans="1:22" ht="30">
      <c r="B12" s="19" t="s">
        <v>67</v>
      </c>
      <c r="C12" s="19" t="s">
        <v>68</v>
      </c>
      <c r="D12" s="20">
        <v>2021</v>
      </c>
      <c r="E12" s="20">
        <v>2022</v>
      </c>
      <c r="F12" s="20">
        <v>2023</v>
      </c>
      <c r="G12" s="20">
        <v>2024</v>
      </c>
      <c r="H12" s="20">
        <v>2025</v>
      </c>
      <c r="I12" s="20">
        <v>2026</v>
      </c>
      <c r="J12" s="20">
        <v>2027</v>
      </c>
      <c r="K12" s="20">
        <v>2028</v>
      </c>
      <c r="L12" s="20">
        <v>2029</v>
      </c>
      <c r="M12" s="20">
        <v>2030</v>
      </c>
      <c r="N12" s="20">
        <v>2031</v>
      </c>
      <c r="O12" s="20">
        <v>2032</v>
      </c>
      <c r="P12" s="20">
        <v>2033</v>
      </c>
      <c r="Q12" s="20">
        <v>2034</v>
      </c>
      <c r="R12" s="20">
        <v>2035</v>
      </c>
      <c r="S12" s="20">
        <v>2036</v>
      </c>
      <c r="U12" s="43" t="s">
        <v>105</v>
      </c>
      <c r="V12" s="43" t="s">
        <v>70</v>
      </c>
    </row>
    <row r="13" spans="1:22" ht="17.25">
      <c r="B13" s="9" t="s">
        <v>122</v>
      </c>
      <c r="C13" s="9" t="s">
        <v>123</v>
      </c>
      <c r="D13" s="152">
        <f>D8</f>
        <v>68310898.856099099</v>
      </c>
      <c r="E13" s="152">
        <f>($E8-$D8)/5</f>
        <v>458695.06186165812</v>
      </c>
      <c r="F13" s="152">
        <f t="shared" ref="F13:I13" si="0">($E8-$D8)/5</f>
        <v>458695.06186165812</v>
      </c>
      <c r="G13" s="152">
        <f t="shared" si="0"/>
        <v>458695.06186165812</v>
      </c>
      <c r="H13" s="152">
        <f t="shared" si="0"/>
        <v>458695.06186165812</v>
      </c>
      <c r="I13" s="152">
        <f t="shared" si="0"/>
        <v>458695.06186165812</v>
      </c>
      <c r="J13" s="152">
        <f>($F8-$E8)/5</f>
        <v>469046.84441980423</v>
      </c>
      <c r="K13" s="152">
        <f t="shared" ref="K13:N13" si="1">($F8-$E8)/5</f>
        <v>469046.84441980423</v>
      </c>
      <c r="L13" s="152">
        <f t="shared" si="1"/>
        <v>469046.84441980423</v>
      </c>
      <c r="M13" s="152">
        <f t="shared" si="1"/>
        <v>469046.84441980423</v>
      </c>
      <c r="N13" s="152">
        <f t="shared" si="1"/>
        <v>469046.84441980423</v>
      </c>
      <c r="O13" s="152">
        <f>($G8-$F8)/5</f>
        <v>423421.16026458738</v>
      </c>
      <c r="P13" s="152">
        <f t="shared" ref="P13:R13" si="2">($G8-$F8)/5</f>
        <v>423421.16026458738</v>
      </c>
      <c r="Q13" s="152">
        <f t="shared" si="2"/>
        <v>423421.16026458738</v>
      </c>
      <c r="R13" s="152">
        <f t="shared" si="2"/>
        <v>423421.16026458738</v>
      </c>
      <c r="S13" s="152">
        <f>($G8-$F8)/5</f>
        <v>423421.16026458738</v>
      </c>
      <c r="U13" s="49" t="s">
        <v>125</v>
      </c>
      <c r="V13" s="50">
        <f>VLOOKUP(U13,'BAICR Charge Lookup'!A:F,6,FALSE)</f>
        <v>10.91</v>
      </c>
    </row>
    <row r="15" spans="1:22" ht="18" thickBot="1">
      <c r="A15" s="124">
        <v>2.2999999999999998</v>
      </c>
      <c r="B15" s="124" t="s">
        <v>118</v>
      </c>
      <c r="C15" s="124"/>
    </row>
    <row r="16" spans="1:22" ht="15.75" thickTop="1"/>
    <row r="17" spans="1:19">
      <c r="B17" s="19" t="s">
        <v>67</v>
      </c>
      <c r="C17" s="19" t="s">
        <v>68</v>
      </c>
      <c r="D17" s="20">
        <v>2021</v>
      </c>
      <c r="E17" s="20">
        <v>2022</v>
      </c>
      <c r="F17" s="20">
        <v>2023</v>
      </c>
      <c r="G17" s="20">
        <v>2024</v>
      </c>
      <c r="H17" s="20">
        <v>2025</v>
      </c>
      <c r="I17" s="20">
        <v>2026</v>
      </c>
      <c r="J17" s="20">
        <v>2027</v>
      </c>
      <c r="K17" s="20">
        <v>2028</v>
      </c>
      <c r="L17" s="20">
        <v>2029</v>
      </c>
      <c r="M17" s="20">
        <v>2030</v>
      </c>
      <c r="N17" s="20">
        <v>2031</v>
      </c>
      <c r="O17" s="20">
        <v>2032</v>
      </c>
      <c r="P17" s="20">
        <v>2033</v>
      </c>
      <c r="Q17" s="20">
        <v>2034</v>
      </c>
      <c r="R17" s="20">
        <v>2035</v>
      </c>
      <c r="S17" s="20">
        <v>2036</v>
      </c>
    </row>
    <row r="18" spans="1:19" ht="17.25">
      <c r="B18" s="9" t="s">
        <v>122</v>
      </c>
      <c r="C18" s="9" t="s">
        <v>123</v>
      </c>
      <c r="D18" s="47" t="s">
        <v>19</v>
      </c>
      <c r="E18" s="48">
        <f t="shared" ref="E18:R18" si="3">E13*$V13*(1+PPI)^(E$17-BaseYear)</f>
        <v>5095469.4188902481</v>
      </c>
      <c r="F18" s="48">
        <f t="shared" si="3"/>
        <v>5188234.3368736031</v>
      </c>
      <c r="G18" s="48">
        <f t="shared" si="3"/>
        <v>5282688.0747283027</v>
      </c>
      <c r="H18" s="48">
        <f t="shared" si="3"/>
        <v>5378861.3780489117</v>
      </c>
      <c r="I18" s="48">
        <f t="shared" si="3"/>
        <v>5476785.5521649858</v>
      </c>
      <c r="J18" s="48">
        <f t="shared" si="3"/>
        <v>5702342.17578441</v>
      </c>
      <c r="K18" s="48">
        <f t="shared" si="3"/>
        <v>5806155.4382659001</v>
      </c>
      <c r="L18" s="48">
        <f t="shared" si="3"/>
        <v>5911858.6598439934</v>
      </c>
      <c r="M18" s="48">
        <f t="shared" si="3"/>
        <v>6019486.2479277328</v>
      </c>
      <c r="N18" s="48">
        <f t="shared" si="3"/>
        <v>6129073.2363258628</v>
      </c>
      <c r="O18" s="48">
        <f t="shared" si="3"/>
        <v>5633606.830438775</v>
      </c>
      <c r="P18" s="48">
        <f t="shared" si="3"/>
        <v>5736168.7403657977</v>
      </c>
      <c r="Q18" s="48">
        <f t="shared" si="3"/>
        <v>5840597.8280502465</v>
      </c>
      <c r="R18" s="48">
        <f t="shared" si="3"/>
        <v>5946928.0861584069</v>
      </c>
      <c r="S18" s="48">
        <f>S13*$V13*(1+PPI)^(S$17-BaseYear)</f>
        <v>6055194.1262057116</v>
      </c>
    </row>
    <row r="20" spans="1:19">
      <c r="A20" s="41" t="s">
        <v>82</v>
      </c>
    </row>
    <row r="21" spans="1:19">
      <c r="A21" s="42" t="s">
        <v>126</v>
      </c>
    </row>
    <row r="22" spans="1:19">
      <c r="A22" s="42" t="s">
        <v>84</v>
      </c>
    </row>
    <row r="23" spans="1:19">
      <c r="A23" s="42" t="s">
        <v>120</v>
      </c>
    </row>
  </sheetData>
  <pageMargins left="0.25" right="0.25" top="0.75" bottom="0.75" header="0.3" footer="0.3"/>
  <pageSetup paperSize="9" scale="53" orientation="landscape" r:id="rId1"/>
  <headerFooter>
    <oddFooter>&amp;C_x000D_&amp;1#&amp;"Arial"&amp;10&amp;KFF0000 SECURITY LABEL: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pageSetUpPr fitToPage="1"/>
  </sheetPr>
  <dimension ref="A1:G133"/>
  <sheetViews>
    <sheetView zoomScale="70" zoomScaleNormal="70" workbookViewId="0"/>
  </sheetViews>
  <sheetFormatPr defaultColWidth="9.140625" defaultRowHeight="15"/>
  <cols>
    <col min="1" max="1" width="12.28515625" style="1" customWidth="1"/>
    <col min="2" max="2" width="60.5703125" style="1" customWidth="1"/>
    <col min="3" max="3" width="98" style="1" bestFit="1" customWidth="1"/>
    <col min="4" max="4" width="57" style="1" customWidth="1"/>
    <col min="5" max="5" width="2.42578125" style="1" customWidth="1"/>
    <col min="6" max="7" width="13.5703125" style="23" bestFit="1" customWidth="1"/>
    <col min="8" max="16384" width="9.140625" style="1"/>
  </cols>
  <sheetData>
    <row r="1" spans="1:7" s="121" customFormat="1" ht="20.25" thickBot="1">
      <c r="A1" s="121" t="s">
        <v>8</v>
      </c>
      <c r="F1" s="122"/>
      <c r="G1" s="122"/>
    </row>
    <row r="2" spans="1:7" s="121" customFormat="1" ht="21" thickTop="1" thickBot="1">
      <c r="A2" s="121" t="s">
        <v>0</v>
      </c>
      <c r="F2" s="122"/>
      <c r="G2" s="122"/>
    </row>
    <row r="3" spans="1:7" ht="15.75" thickTop="1">
      <c r="A3" s="3">
        <f>Coversheet!C8</f>
        <v>45566</v>
      </c>
    </row>
    <row r="5" spans="1:7">
      <c r="A5" s="51" t="s">
        <v>127</v>
      </c>
    </row>
    <row r="6" spans="1:7">
      <c r="A6" s="52" t="s">
        <v>128</v>
      </c>
    </row>
    <row r="8" spans="1:7" ht="18" thickBot="1">
      <c r="A8" s="124" t="s">
        <v>129</v>
      </c>
    </row>
    <row r="9" spans="1:7" s="51" customFormat="1" ht="15.75" thickTop="1">
      <c r="A9" s="7" t="s">
        <v>130</v>
      </c>
      <c r="B9" s="7" t="s">
        <v>131</v>
      </c>
      <c r="C9" s="7" t="s">
        <v>132</v>
      </c>
      <c r="D9" s="7" t="s">
        <v>133</v>
      </c>
      <c r="F9" s="8" t="s">
        <v>134</v>
      </c>
      <c r="G9" s="8" t="s">
        <v>135</v>
      </c>
    </row>
    <row r="10" spans="1:7">
      <c r="A10" s="53" t="s">
        <v>73</v>
      </c>
      <c r="B10" s="53" t="s">
        <v>136</v>
      </c>
      <c r="C10" s="53" t="s">
        <v>137</v>
      </c>
      <c r="D10" s="53" t="s">
        <v>138</v>
      </c>
      <c r="F10" s="125">
        <v>15270.71</v>
      </c>
      <c r="G10" s="54">
        <v>0</v>
      </c>
    </row>
    <row r="11" spans="1:7">
      <c r="A11" s="9" t="s">
        <v>139</v>
      </c>
      <c r="B11" s="9" t="s">
        <v>140</v>
      </c>
      <c r="C11" s="9" t="s">
        <v>141</v>
      </c>
      <c r="D11" s="9" t="s">
        <v>142</v>
      </c>
      <c r="F11" s="126">
        <v>15270.71</v>
      </c>
      <c r="G11" s="55">
        <v>0</v>
      </c>
    </row>
    <row r="13" spans="1:7" ht="18" thickBot="1">
      <c r="A13" s="124" t="s">
        <v>143</v>
      </c>
    </row>
    <row r="14" spans="1:7" ht="15.75" thickTop="1">
      <c r="A14" s="7" t="s">
        <v>130</v>
      </c>
      <c r="B14" s="7" t="s">
        <v>131</v>
      </c>
      <c r="C14" s="7" t="s">
        <v>132</v>
      </c>
      <c r="D14" s="7" t="s">
        <v>133</v>
      </c>
      <c r="F14" s="8" t="s">
        <v>134</v>
      </c>
      <c r="G14" s="8" t="s">
        <v>135</v>
      </c>
    </row>
    <row r="15" spans="1:7">
      <c r="A15" s="127" t="s">
        <v>144</v>
      </c>
      <c r="B15" s="127" t="s">
        <v>145</v>
      </c>
      <c r="C15" s="127" t="s">
        <v>146</v>
      </c>
      <c r="D15" s="127" t="s">
        <v>53</v>
      </c>
      <c r="F15" s="128">
        <v>10907.66</v>
      </c>
      <c r="G15" s="129">
        <v>0</v>
      </c>
    </row>
    <row r="16" spans="1:7">
      <c r="A16" s="127" t="s">
        <v>147</v>
      </c>
      <c r="B16" s="127" t="s">
        <v>145</v>
      </c>
      <c r="C16" s="127" t="s">
        <v>148</v>
      </c>
      <c r="D16" s="127" t="s">
        <v>54</v>
      </c>
      <c r="F16" s="128">
        <v>15270.71</v>
      </c>
      <c r="G16" s="129">
        <v>0</v>
      </c>
    </row>
    <row r="17" spans="1:7">
      <c r="A17" s="127" t="s">
        <v>149</v>
      </c>
      <c r="B17" s="127" t="s">
        <v>145</v>
      </c>
      <c r="C17" s="127" t="s">
        <v>150</v>
      </c>
      <c r="D17" s="127" t="s">
        <v>53</v>
      </c>
      <c r="F17" s="128">
        <v>10907.66</v>
      </c>
      <c r="G17" s="129">
        <v>0</v>
      </c>
    </row>
    <row r="18" spans="1:7">
      <c r="A18" s="127" t="s">
        <v>151</v>
      </c>
      <c r="B18" s="127" t="s">
        <v>145</v>
      </c>
      <c r="C18" s="127" t="s">
        <v>152</v>
      </c>
      <c r="D18" s="127" t="s">
        <v>54</v>
      </c>
      <c r="F18" s="128">
        <v>15270.71</v>
      </c>
      <c r="G18" s="129">
        <v>0</v>
      </c>
    </row>
    <row r="19" spans="1:7">
      <c r="A19" s="127" t="s">
        <v>153</v>
      </c>
      <c r="B19" s="127" t="s">
        <v>145</v>
      </c>
      <c r="C19" s="127" t="s">
        <v>154</v>
      </c>
      <c r="D19" s="127" t="s">
        <v>53</v>
      </c>
      <c r="F19" s="128">
        <v>10907.66</v>
      </c>
      <c r="G19" s="129">
        <v>0</v>
      </c>
    </row>
    <row r="20" spans="1:7">
      <c r="A20" s="127" t="s">
        <v>155</v>
      </c>
      <c r="B20" s="127" t="s">
        <v>145</v>
      </c>
      <c r="C20" s="127" t="s">
        <v>156</v>
      </c>
      <c r="D20" s="127" t="s">
        <v>54</v>
      </c>
      <c r="F20" s="128">
        <v>15270.71</v>
      </c>
      <c r="G20" s="129">
        <v>0</v>
      </c>
    </row>
    <row r="21" spans="1:7">
      <c r="A21" s="127" t="s">
        <v>71</v>
      </c>
      <c r="B21" s="127" t="s">
        <v>145</v>
      </c>
      <c r="C21" s="127" t="s">
        <v>157</v>
      </c>
      <c r="D21" s="127" t="s">
        <v>53</v>
      </c>
      <c r="F21" s="128">
        <v>10907.66</v>
      </c>
      <c r="G21" s="129">
        <v>0</v>
      </c>
    </row>
    <row r="22" spans="1:7">
      <c r="A22" s="127" t="s">
        <v>72</v>
      </c>
      <c r="B22" s="127" t="s">
        <v>145</v>
      </c>
      <c r="C22" s="127" t="s">
        <v>158</v>
      </c>
      <c r="D22" s="127" t="s">
        <v>54</v>
      </c>
      <c r="F22" s="128">
        <v>15270.71</v>
      </c>
      <c r="G22" s="129">
        <v>0</v>
      </c>
    </row>
    <row r="23" spans="1:7">
      <c r="A23" s="130" t="s">
        <v>74</v>
      </c>
      <c r="B23" s="130" t="s">
        <v>159</v>
      </c>
      <c r="C23" s="130" t="s">
        <v>160</v>
      </c>
      <c r="D23" s="130" t="s">
        <v>61</v>
      </c>
      <c r="F23" s="131">
        <v>5453.8</v>
      </c>
      <c r="G23" s="132">
        <v>0</v>
      </c>
    </row>
    <row r="24" spans="1:7">
      <c r="A24" s="130" t="s">
        <v>75</v>
      </c>
      <c r="B24" s="130" t="s">
        <v>159</v>
      </c>
      <c r="C24" s="130" t="s">
        <v>161</v>
      </c>
      <c r="D24" s="130" t="s">
        <v>62</v>
      </c>
      <c r="F24" s="131">
        <v>5453.8</v>
      </c>
      <c r="G24" s="132">
        <v>0</v>
      </c>
    </row>
    <row r="25" spans="1:7">
      <c r="A25" s="130" t="s">
        <v>76</v>
      </c>
      <c r="B25" s="130" t="s">
        <v>159</v>
      </c>
      <c r="C25" s="130" t="s">
        <v>162</v>
      </c>
      <c r="D25" s="130" t="s">
        <v>63</v>
      </c>
      <c r="F25" s="131">
        <v>7635.32</v>
      </c>
      <c r="G25" s="132">
        <v>0</v>
      </c>
    </row>
    <row r="26" spans="1:7">
      <c r="A26" s="130" t="s">
        <v>163</v>
      </c>
      <c r="B26" s="130" t="s">
        <v>159</v>
      </c>
      <c r="C26" s="130" t="s">
        <v>164</v>
      </c>
      <c r="D26" s="130" t="s">
        <v>61</v>
      </c>
      <c r="F26" s="131">
        <v>5453.8</v>
      </c>
      <c r="G26" s="132">
        <v>0</v>
      </c>
    </row>
    <row r="27" spans="1:7">
      <c r="A27" s="130" t="s">
        <v>165</v>
      </c>
      <c r="B27" s="130" t="s">
        <v>159</v>
      </c>
      <c r="C27" s="130" t="s">
        <v>166</v>
      </c>
      <c r="D27" s="130" t="s">
        <v>62</v>
      </c>
      <c r="F27" s="131">
        <v>5453.8</v>
      </c>
      <c r="G27" s="132">
        <v>0</v>
      </c>
    </row>
    <row r="28" spans="1:7">
      <c r="A28" s="130" t="s">
        <v>167</v>
      </c>
      <c r="B28" s="130" t="s">
        <v>159</v>
      </c>
      <c r="C28" s="130" t="s">
        <v>168</v>
      </c>
      <c r="D28" s="130" t="s">
        <v>63</v>
      </c>
      <c r="F28" s="131">
        <v>7635.32</v>
      </c>
      <c r="G28" s="132">
        <v>0</v>
      </c>
    </row>
    <row r="29" spans="1:7">
      <c r="A29" s="130" t="s">
        <v>169</v>
      </c>
      <c r="B29" s="130" t="s">
        <v>159</v>
      </c>
      <c r="C29" s="130" t="s">
        <v>170</v>
      </c>
      <c r="D29" s="130" t="s">
        <v>61</v>
      </c>
      <c r="F29" s="131">
        <v>5453.8</v>
      </c>
      <c r="G29" s="132">
        <v>0</v>
      </c>
    </row>
    <row r="30" spans="1:7">
      <c r="A30" s="130" t="s">
        <v>171</v>
      </c>
      <c r="B30" s="130" t="s">
        <v>159</v>
      </c>
      <c r="C30" s="130" t="s">
        <v>172</v>
      </c>
      <c r="D30" s="130" t="s">
        <v>62</v>
      </c>
      <c r="F30" s="131">
        <v>5453.8</v>
      </c>
      <c r="G30" s="132">
        <v>0</v>
      </c>
    </row>
    <row r="31" spans="1:7">
      <c r="A31" s="130" t="s">
        <v>173</v>
      </c>
      <c r="B31" s="130" t="s">
        <v>159</v>
      </c>
      <c r="C31" s="130" t="s">
        <v>174</v>
      </c>
      <c r="D31" s="130" t="s">
        <v>63</v>
      </c>
      <c r="F31" s="131">
        <v>7635.32</v>
      </c>
      <c r="G31" s="132">
        <v>0</v>
      </c>
    </row>
    <row r="32" spans="1:7">
      <c r="A32" s="130" t="s">
        <v>175</v>
      </c>
      <c r="B32" s="130" t="s">
        <v>159</v>
      </c>
      <c r="C32" s="130" t="s">
        <v>176</v>
      </c>
      <c r="D32" s="130" t="s">
        <v>177</v>
      </c>
      <c r="F32" s="131">
        <v>5453.8</v>
      </c>
      <c r="G32" s="132">
        <v>0</v>
      </c>
    </row>
    <row r="33" spans="1:7">
      <c r="A33" s="130" t="s">
        <v>178</v>
      </c>
      <c r="B33" s="130" t="s">
        <v>159</v>
      </c>
      <c r="C33" s="130" t="s">
        <v>179</v>
      </c>
      <c r="D33" s="130" t="s">
        <v>180</v>
      </c>
      <c r="F33" s="131">
        <v>7635.32</v>
      </c>
      <c r="G33" s="132">
        <v>0</v>
      </c>
    </row>
    <row r="34" spans="1:7">
      <c r="A34" s="130" t="s">
        <v>181</v>
      </c>
      <c r="B34" s="130" t="s">
        <v>159</v>
      </c>
      <c r="C34" s="130" t="s">
        <v>182</v>
      </c>
      <c r="D34" s="130" t="s">
        <v>183</v>
      </c>
      <c r="F34" s="131">
        <v>5453.8</v>
      </c>
      <c r="G34" s="132">
        <v>0</v>
      </c>
    </row>
    <row r="35" spans="1:7">
      <c r="A35" s="130" t="s">
        <v>184</v>
      </c>
      <c r="B35" s="130" t="s">
        <v>159</v>
      </c>
      <c r="C35" s="130" t="s">
        <v>185</v>
      </c>
      <c r="D35" s="130" t="s">
        <v>186</v>
      </c>
      <c r="F35" s="131">
        <v>7635.32</v>
      </c>
      <c r="G35" s="132">
        <v>0</v>
      </c>
    </row>
    <row r="36" spans="1:7">
      <c r="A36" s="127" t="s">
        <v>77</v>
      </c>
      <c r="B36" s="127" t="s">
        <v>187</v>
      </c>
      <c r="C36" s="127" t="s">
        <v>188</v>
      </c>
      <c r="D36" s="127" t="s">
        <v>61</v>
      </c>
      <c r="F36" s="128">
        <v>10907.66</v>
      </c>
      <c r="G36" s="129">
        <v>0</v>
      </c>
    </row>
    <row r="37" spans="1:7">
      <c r="A37" s="127" t="s">
        <v>78</v>
      </c>
      <c r="B37" s="127" t="s">
        <v>187</v>
      </c>
      <c r="C37" s="127" t="s">
        <v>189</v>
      </c>
      <c r="D37" s="127" t="s">
        <v>62</v>
      </c>
      <c r="F37" s="128">
        <v>10907.66</v>
      </c>
      <c r="G37" s="129">
        <v>0</v>
      </c>
    </row>
    <row r="38" spans="1:7">
      <c r="A38" s="127" t="s">
        <v>79</v>
      </c>
      <c r="B38" s="127" t="s">
        <v>187</v>
      </c>
      <c r="C38" s="127" t="s">
        <v>190</v>
      </c>
      <c r="D38" s="127" t="s">
        <v>63</v>
      </c>
      <c r="F38" s="128">
        <v>15270.71</v>
      </c>
      <c r="G38" s="129">
        <v>0</v>
      </c>
    </row>
    <row r="39" spans="1:7">
      <c r="A39" s="127" t="s">
        <v>191</v>
      </c>
      <c r="B39" s="127" t="s">
        <v>187</v>
      </c>
      <c r="C39" s="127" t="s">
        <v>192</v>
      </c>
      <c r="D39" s="127" t="s">
        <v>193</v>
      </c>
      <c r="F39" s="128">
        <v>10907.66</v>
      </c>
      <c r="G39" s="129">
        <v>0</v>
      </c>
    </row>
    <row r="40" spans="1:7">
      <c r="A40" s="127" t="s">
        <v>194</v>
      </c>
      <c r="B40" s="127" t="s">
        <v>187</v>
      </c>
      <c r="C40" s="127" t="s">
        <v>195</v>
      </c>
      <c r="D40" s="127" t="s">
        <v>196</v>
      </c>
      <c r="F40" s="128">
        <v>15270.71</v>
      </c>
      <c r="G40" s="129">
        <v>0</v>
      </c>
    </row>
    <row r="41" spans="1:7">
      <c r="A41" s="127" t="s">
        <v>197</v>
      </c>
      <c r="B41" s="127" t="s">
        <v>187</v>
      </c>
      <c r="C41" s="127" t="s">
        <v>198</v>
      </c>
      <c r="D41" s="127" t="s">
        <v>61</v>
      </c>
      <c r="F41" s="128">
        <v>10907.66</v>
      </c>
      <c r="G41" s="129">
        <v>0</v>
      </c>
    </row>
    <row r="42" spans="1:7">
      <c r="A42" s="127" t="s">
        <v>199</v>
      </c>
      <c r="B42" s="127" t="s">
        <v>187</v>
      </c>
      <c r="C42" s="127" t="s">
        <v>200</v>
      </c>
      <c r="D42" s="127" t="s">
        <v>62</v>
      </c>
      <c r="F42" s="128">
        <v>10907.66</v>
      </c>
      <c r="G42" s="129">
        <v>0</v>
      </c>
    </row>
    <row r="43" spans="1:7">
      <c r="A43" s="127" t="s">
        <v>201</v>
      </c>
      <c r="B43" s="127" t="s">
        <v>187</v>
      </c>
      <c r="C43" s="127" t="s">
        <v>202</v>
      </c>
      <c r="D43" s="127" t="s">
        <v>63</v>
      </c>
      <c r="F43" s="128">
        <v>15270.71</v>
      </c>
      <c r="G43" s="129">
        <v>0</v>
      </c>
    </row>
    <row r="44" spans="1:7">
      <c r="A44" s="127" t="s">
        <v>203</v>
      </c>
      <c r="B44" s="127" t="s">
        <v>187</v>
      </c>
      <c r="C44" s="133" t="s">
        <v>204</v>
      </c>
      <c r="D44" s="127" t="s">
        <v>61</v>
      </c>
      <c r="F44" s="128">
        <v>10907.66</v>
      </c>
      <c r="G44" s="129">
        <v>0</v>
      </c>
    </row>
    <row r="45" spans="1:7">
      <c r="A45" s="127" t="s">
        <v>205</v>
      </c>
      <c r="B45" s="127" t="s">
        <v>187</v>
      </c>
      <c r="C45" s="133" t="s">
        <v>206</v>
      </c>
      <c r="D45" s="127" t="s">
        <v>62</v>
      </c>
      <c r="F45" s="128">
        <v>10907.66</v>
      </c>
      <c r="G45" s="134">
        <v>0</v>
      </c>
    </row>
    <row r="46" spans="1:7">
      <c r="A46" s="127" t="s">
        <v>207</v>
      </c>
      <c r="B46" s="127" t="s">
        <v>187</v>
      </c>
      <c r="C46" s="133" t="s">
        <v>208</v>
      </c>
      <c r="D46" s="127" t="s">
        <v>63</v>
      </c>
      <c r="F46" s="128">
        <v>15270.71</v>
      </c>
      <c r="G46" s="129">
        <v>0</v>
      </c>
    </row>
    <row r="48" spans="1:7" ht="18" thickBot="1">
      <c r="A48" s="124" t="s">
        <v>209</v>
      </c>
    </row>
    <row r="49" spans="1:7" ht="15.75" thickTop="1">
      <c r="A49" s="7" t="s">
        <v>130</v>
      </c>
      <c r="B49" s="7" t="s">
        <v>131</v>
      </c>
      <c r="C49" s="7" t="s">
        <v>132</v>
      </c>
      <c r="D49" s="7" t="s">
        <v>133</v>
      </c>
      <c r="F49" s="8" t="s">
        <v>134</v>
      </c>
      <c r="G49" s="8" t="s">
        <v>135</v>
      </c>
    </row>
    <row r="50" spans="1:7">
      <c r="A50" s="130" t="s">
        <v>210</v>
      </c>
      <c r="B50" s="130" t="s">
        <v>211</v>
      </c>
      <c r="C50" s="130" t="s">
        <v>212</v>
      </c>
      <c r="D50" s="130" t="s">
        <v>213</v>
      </c>
      <c r="F50" s="135">
        <v>37.1</v>
      </c>
      <c r="G50" s="132">
        <v>0</v>
      </c>
    </row>
    <row r="51" spans="1:7">
      <c r="A51" s="130" t="s">
        <v>109</v>
      </c>
      <c r="B51" s="130" t="s">
        <v>211</v>
      </c>
      <c r="C51" s="130" t="s">
        <v>214</v>
      </c>
      <c r="D51" s="130" t="s">
        <v>213</v>
      </c>
      <c r="F51" s="135">
        <v>37.1</v>
      </c>
      <c r="G51" s="132">
        <v>0</v>
      </c>
    </row>
    <row r="52" spans="1:7">
      <c r="A52" s="130" t="s">
        <v>215</v>
      </c>
      <c r="B52" s="130" t="s">
        <v>211</v>
      </c>
      <c r="C52" s="130" t="s">
        <v>216</v>
      </c>
      <c r="D52" s="130" t="s">
        <v>213</v>
      </c>
      <c r="F52" s="135">
        <v>37.1</v>
      </c>
      <c r="G52" s="132">
        <v>0</v>
      </c>
    </row>
    <row r="53" spans="1:7">
      <c r="A53" s="130" t="s">
        <v>217</v>
      </c>
      <c r="B53" s="130" t="s">
        <v>211</v>
      </c>
      <c r="C53" s="130" t="s">
        <v>218</v>
      </c>
      <c r="D53" s="130" t="s">
        <v>213</v>
      </c>
      <c r="F53" s="135">
        <v>37.1</v>
      </c>
      <c r="G53" s="132">
        <v>0</v>
      </c>
    </row>
    <row r="54" spans="1:7">
      <c r="A54" s="130" t="s">
        <v>219</v>
      </c>
      <c r="B54" s="130" t="s">
        <v>211</v>
      </c>
      <c r="C54" s="130" t="s">
        <v>220</v>
      </c>
      <c r="D54" s="130" t="s">
        <v>213</v>
      </c>
      <c r="F54" s="135">
        <v>37.1</v>
      </c>
      <c r="G54" s="132">
        <v>0</v>
      </c>
    </row>
    <row r="55" spans="1:7">
      <c r="A55" s="136" t="s">
        <v>221</v>
      </c>
      <c r="B55" s="136" t="s">
        <v>222</v>
      </c>
      <c r="C55" s="136" t="s">
        <v>223</v>
      </c>
      <c r="D55" s="136" t="s">
        <v>213</v>
      </c>
      <c r="F55" s="137">
        <v>113.45</v>
      </c>
      <c r="G55" s="138">
        <v>0</v>
      </c>
    </row>
    <row r="56" spans="1:7">
      <c r="A56" s="136" t="s">
        <v>224</v>
      </c>
      <c r="B56" s="136" t="s">
        <v>222</v>
      </c>
      <c r="C56" s="136" t="s">
        <v>225</v>
      </c>
      <c r="D56" s="136" t="s">
        <v>213</v>
      </c>
      <c r="F56" s="137">
        <v>113.45</v>
      </c>
      <c r="G56" s="138">
        <v>0</v>
      </c>
    </row>
    <row r="57" spans="1:7">
      <c r="A57" s="136" t="s">
        <v>226</v>
      </c>
      <c r="B57" s="136" t="s">
        <v>222</v>
      </c>
      <c r="C57" s="136" t="s">
        <v>227</v>
      </c>
      <c r="D57" s="136" t="s">
        <v>213</v>
      </c>
      <c r="F57" s="137">
        <v>113.45</v>
      </c>
      <c r="G57" s="138">
        <v>0</v>
      </c>
    </row>
    <row r="58" spans="1:7">
      <c r="A58" s="136" t="s">
        <v>228</v>
      </c>
      <c r="B58" s="136" t="s">
        <v>222</v>
      </c>
      <c r="C58" s="136" t="s">
        <v>229</v>
      </c>
      <c r="D58" s="136" t="s">
        <v>213</v>
      </c>
      <c r="F58" s="137">
        <v>113.45</v>
      </c>
      <c r="G58" s="138">
        <v>0</v>
      </c>
    </row>
    <row r="59" spans="1:7">
      <c r="A59" s="136" t="s">
        <v>230</v>
      </c>
      <c r="B59" s="136" t="s">
        <v>222</v>
      </c>
      <c r="C59" s="136" t="s">
        <v>231</v>
      </c>
      <c r="D59" s="136" t="s">
        <v>213</v>
      </c>
      <c r="F59" s="137">
        <v>113.45</v>
      </c>
      <c r="G59" s="138">
        <v>0</v>
      </c>
    </row>
    <row r="60" spans="1:7">
      <c r="A60" s="136" t="s">
        <v>115</v>
      </c>
      <c r="B60" s="136" t="s">
        <v>222</v>
      </c>
      <c r="C60" s="136" t="s">
        <v>232</v>
      </c>
      <c r="D60" s="136" t="s">
        <v>213</v>
      </c>
      <c r="F60" s="137">
        <v>113.45</v>
      </c>
      <c r="G60" s="138">
        <v>0</v>
      </c>
    </row>
    <row r="61" spans="1:7">
      <c r="A61" s="130" t="s">
        <v>233</v>
      </c>
      <c r="B61" s="130" t="s">
        <v>234</v>
      </c>
      <c r="C61" s="130" t="s">
        <v>235</v>
      </c>
      <c r="D61" s="130" t="s">
        <v>213</v>
      </c>
      <c r="F61" s="135">
        <v>157.05000000000001</v>
      </c>
      <c r="G61" s="132">
        <v>0</v>
      </c>
    </row>
    <row r="62" spans="1:7">
      <c r="A62" s="130" t="s">
        <v>106</v>
      </c>
      <c r="B62" s="130" t="s">
        <v>234</v>
      </c>
      <c r="C62" s="130" t="s">
        <v>236</v>
      </c>
      <c r="D62" s="130" t="s">
        <v>213</v>
      </c>
      <c r="F62" s="135">
        <v>157.05000000000001</v>
      </c>
      <c r="G62" s="132">
        <v>0</v>
      </c>
    </row>
    <row r="63" spans="1:7">
      <c r="A63" s="130" t="s">
        <v>237</v>
      </c>
      <c r="B63" s="130" t="s">
        <v>234</v>
      </c>
      <c r="C63" s="130" t="s">
        <v>238</v>
      </c>
      <c r="D63" s="130" t="s">
        <v>213</v>
      </c>
      <c r="F63" s="135">
        <v>157.05000000000001</v>
      </c>
      <c r="G63" s="132">
        <v>0</v>
      </c>
    </row>
    <row r="64" spans="1:7">
      <c r="A64" s="130" t="s">
        <v>239</v>
      </c>
      <c r="B64" s="130" t="s">
        <v>234</v>
      </c>
      <c r="C64" s="130" t="s">
        <v>240</v>
      </c>
      <c r="D64" s="130" t="s">
        <v>213</v>
      </c>
      <c r="F64" s="135">
        <v>157.05000000000001</v>
      </c>
      <c r="G64" s="132">
        <v>0</v>
      </c>
    </row>
    <row r="65" spans="1:7">
      <c r="A65" s="130" t="s">
        <v>114</v>
      </c>
      <c r="B65" s="130" t="s">
        <v>234</v>
      </c>
      <c r="C65" s="130" t="s">
        <v>241</v>
      </c>
      <c r="D65" s="130" t="s">
        <v>213</v>
      </c>
      <c r="F65" s="135">
        <v>157.05000000000001</v>
      </c>
      <c r="G65" s="132">
        <v>0</v>
      </c>
    </row>
    <row r="66" spans="1:7">
      <c r="A66" s="130" t="s">
        <v>242</v>
      </c>
      <c r="B66" s="130" t="s">
        <v>234</v>
      </c>
      <c r="C66" s="130" t="s">
        <v>243</v>
      </c>
      <c r="D66" s="130" t="s">
        <v>213</v>
      </c>
      <c r="F66" s="135">
        <v>157.05000000000001</v>
      </c>
      <c r="G66" s="132">
        <v>0</v>
      </c>
    </row>
    <row r="67" spans="1:7">
      <c r="A67" s="136" t="s">
        <v>113</v>
      </c>
      <c r="B67" s="136" t="s">
        <v>244</v>
      </c>
      <c r="C67" s="136" t="s">
        <v>97</v>
      </c>
      <c r="D67" s="136" t="s">
        <v>213</v>
      </c>
      <c r="F67" s="137">
        <v>113.45</v>
      </c>
      <c r="G67" s="138">
        <v>0</v>
      </c>
    </row>
    <row r="68" spans="1:7">
      <c r="A68" s="136" t="s">
        <v>245</v>
      </c>
      <c r="B68" s="136" t="s">
        <v>244</v>
      </c>
      <c r="C68" s="136" t="s">
        <v>246</v>
      </c>
      <c r="D68" s="136" t="s">
        <v>213</v>
      </c>
      <c r="F68" s="137">
        <v>113.45</v>
      </c>
      <c r="G68" s="138">
        <v>0</v>
      </c>
    </row>
    <row r="69" spans="1:7">
      <c r="A69" s="130" t="s">
        <v>247</v>
      </c>
      <c r="B69" s="130" t="s">
        <v>248</v>
      </c>
      <c r="C69" s="130" t="s">
        <v>249</v>
      </c>
      <c r="D69" s="130" t="s">
        <v>213</v>
      </c>
      <c r="F69" s="135">
        <v>113.45</v>
      </c>
      <c r="G69" s="132">
        <v>0</v>
      </c>
    </row>
    <row r="70" spans="1:7">
      <c r="A70" s="130" t="s">
        <v>250</v>
      </c>
      <c r="B70" s="130" t="s">
        <v>251</v>
      </c>
      <c r="C70" s="130" t="s">
        <v>252</v>
      </c>
      <c r="D70" s="130" t="s">
        <v>213</v>
      </c>
      <c r="F70" s="135">
        <v>113.45</v>
      </c>
      <c r="G70" s="132">
        <v>0</v>
      </c>
    </row>
    <row r="71" spans="1:7">
      <c r="A71" s="130" t="s">
        <v>107</v>
      </c>
      <c r="B71" s="139" t="s">
        <v>248</v>
      </c>
      <c r="C71" s="139" t="s">
        <v>253</v>
      </c>
      <c r="D71" s="130" t="s">
        <v>213</v>
      </c>
      <c r="F71" s="135">
        <v>113.45</v>
      </c>
      <c r="G71" s="132">
        <v>0</v>
      </c>
    </row>
    <row r="72" spans="1:7">
      <c r="A72" s="136" t="s">
        <v>254</v>
      </c>
      <c r="B72" s="136" t="s">
        <v>255</v>
      </c>
      <c r="C72" s="136" t="s">
        <v>256</v>
      </c>
      <c r="D72" s="136" t="s">
        <v>213</v>
      </c>
      <c r="F72" s="137">
        <v>152.69</v>
      </c>
      <c r="G72" s="138">
        <v>0</v>
      </c>
    </row>
    <row r="73" spans="1:7">
      <c r="A73" s="136" t="s">
        <v>257</v>
      </c>
      <c r="B73" s="136" t="s">
        <v>255</v>
      </c>
      <c r="C73" s="136" t="s">
        <v>258</v>
      </c>
      <c r="D73" s="136" t="s">
        <v>213</v>
      </c>
      <c r="F73" s="137">
        <v>152.69</v>
      </c>
      <c r="G73" s="138">
        <v>0</v>
      </c>
    </row>
    <row r="74" spans="1:7">
      <c r="A74" s="136" t="s">
        <v>259</v>
      </c>
      <c r="B74" s="136" t="s">
        <v>255</v>
      </c>
      <c r="C74" s="136" t="s">
        <v>260</v>
      </c>
      <c r="D74" s="136" t="s">
        <v>213</v>
      </c>
      <c r="F74" s="137">
        <v>152.69</v>
      </c>
      <c r="G74" s="138">
        <v>0</v>
      </c>
    </row>
    <row r="75" spans="1:7">
      <c r="A75" s="130" t="s">
        <v>261</v>
      </c>
      <c r="B75" s="130" t="s">
        <v>262</v>
      </c>
      <c r="C75" s="130" t="s">
        <v>263</v>
      </c>
      <c r="D75" s="130" t="s">
        <v>213</v>
      </c>
      <c r="F75" s="135">
        <v>152.69</v>
      </c>
      <c r="G75" s="132">
        <v>0</v>
      </c>
    </row>
    <row r="76" spans="1:7">
      <c r="A76" s="130" t="s">
        <v>264</v>
      </c>
      <c r="B76" s="130" t="s">
        <v>262</v>
      </c>
      <c r="C76" s="130" t="s">
        <v>265</v>
      </c>
      <c r="D76" s="130" t="s">
        <v>213</v>
      </c>
      <c r="F76" s="135">
        <v>16.32</v>
      </c>
      <c r="G76" s="132">
        <v>0</v>
      </c>
    </row>
    <row r="77" spans="1:7">
      <c r="A77" s="136" t="s">
        <v>112</v>
      </c>
      <c r="B77" s="136" t="s">
        <v>266</v>
      </c>
      <c r="C77" s="136" t="s">
        <v>267</v>
      </c>
      <c r="D77" s="136" t="s">
        <v>213</v>
      </c>
      <c r="F77" s="137">
        <v>15.28</v>
      </c>
      <c r="G77" s="138">
        <v>0</v>
      </c>
    </row>
    <row r="78" spans="1:7">
      <c r="A78" s="136" t="s">
        <v>110</v>
      </c>
      <c r="B78" s="136" t="s">
        <v>266</v>
      </c>
      <c r="C78" s="136" t="s">
        <v>268</v>
      </c>
      <c r="D78" s="136" t="s">
        <v>213</v>
      </c>
      <c r="F78" s="137">
        <v>15.28</v>
      </c>
      <c r="G78" s="138">
        <v>0</v>
      </c>
    </row>
    <row r="79" spans="1:7">
      <c r="A79" s="136" t="s">
        <v>269</v>
      </c>
      <c r="B79" s="136" t="s">
        <v>266</v>
      </c>
      <c r="C79" s="136" t="s">
        <v>270</v>
      </c>
      <c r="D79" s="136" t="s">
        <v>213</v>
      </c>
      <c r="F79" s="137">
        <v>15.28</v>
      </c>
      <c r="G79" s="138">
        <v>0</v>
      </c>
    </row>
    <row r="80" spans="1:7">
      <c r="A80" s="136" t="s">
        <v>271</v>
      </c>
      <c r="B80" s="136" t="s">
        <v>266</v>
      </c>
      <c r="C80" s="136" t="s">
        <v>272</v>
      </c>
      <c r="D80" s="136" t="s">
        <v>213</v>
      </c>
      <c r="F80" s="137">
        <v>15.28</v>
      </c>
      <c r="G80" s="138">
        <v>0</v>
      </c>
    </row>
    <row r="81" spans="1:7">
      <c r="A81" s="136" t="s">
        <v>116</v>
      </c>
      <c r="B81" s="136" t="s">
        <v>266</v>
      </c>
      <c r="C81" s="136" t="s">
        <v>273</v>
      </c>
      <c r="D81" s="136" t="s">
        <v>213</v>
      </c>
      <c r="F81" s="137">
        <v>15.28</v>
      </c>
      <c r="G81" s="138">
        <v>0</v>
      </c>
    </row>
    <row r="82" spans="1:7">
      <c r="A82" s="136" t="s">
        <v>274</v>
      </c>
      <c r="B82" s="136" t="s">
        <v>266</v>
      </c>
      <c r="C82" s="136" t="s">
        <v>275</v>
      </c>
      <c r="D82" s="136" t="s">
        <v>213</v>
      </c>
      <c r="F82" s="137">
        <v>15.28</v>
      </c>
      <c r="G82" s="138">
        <v>0</v>
      </c>
    </row>
    <row r="83" spans="1:7">
      <c r="A83" s="130" t="s">
        <v>111</v>
      </c>
      <c r="B83" s="130" t="s">
        <v>276</v>
      </c>
      <c r="C83" s="130" t="s">
        <v>277</v>
      </c>
      <c r="D83" s="130" t="s">
        <v>213</v>
      </c>
      <c r="F83" s="135">
        <v>32.71</v>
      </c>
      <c r="G83" s="132">
        <v>0</v>
      </c>
    </row>
    <row r="84" spans="1:7">
      <c r="A84" s="130" t="s">
        <v>278</v>
      </c>
      <c r="B84" s="130" t="s">
        <v>276</v>
      </c>
      <c r="C84" s="130" t="s">
        <v>279</v>
      </c>
      <c r="D84" s="130" t="s">
        <v>213</v>
      </c>
      <c r="F84" s="135">
        <v>32.71</v>
      </c>
      <c r="G84" s="132">
        <v>0</v>
      </c>
    </row>
    <row r="85" spans="1:7">
      <c r="A85" s="136" t="s">
        <v>117</v>
      </c>
      <c r="B85" s="136" t="s">
        <v>280</v>
      </c>
      <c r="C85" s="136" t="s">
        <v>281</v>
      </c>
      <c r="D85" s="136" t="s">
        <v>213</v>
      </c>
      <c r="F85" s="180">
        <v>0</v>
      </c>
      <c r="G85" s="138">
        <v>0</v>
      </c>
    </row>
    <row r="86" spans="1:7">
      <c r="A86" s="136" t="s">
        <v>282</v>
      </c>
      <c r="B86" s="136" t="s">
        <v>280</v>
      </c>
      <c r="C86" s="136" t="s">
        <v>283</v>
      </c>
      <c r="D86" s="136" t="s">
        <v>213</v>
      </c>
      <c r="F86" s="180">
        <v>0</v>
      </c>
      <c r="G86" s="138">
        <v>0</v>
      </c>
    </row>
    <row r="87" spans="1:7">
      <c r="A87" s="136" t="s">
        <v>284</v>
      </c>
      <c r="B87" s="136" t="s">
        <v>280</v>
      </c>
      <c r="C87" s="136" t="s">
        <v>285</v>
      </c>
      <c r="D87" s="136" t="s">
        <v>213</v>
      </c>
      <c r="F87" s="180">
        <v>0</v>
      </c>
      <c r="G87" s="138">
        <v>0</v>
      </c>
    </row>
    <row r="88" spans="1:7">
      <c r="A88" s="136" t="s">
        <v>286</v>
      </c>
      <c r="B88" s="136" t="s">
        <v>280</v>
      </c>
      <c r="C88" s="136" t="s">
        <v>287</v>
      </c>
      <c r="D88" s="136" t="s">
        <v>213</v>
      </c>
      <c r="F88" s="180">
        <v>0</v>
      </c>
      <c r="G88" s="138">
        <v>0</v>
      </c>
    </row>
    <row r="89" spans="1:7">
      <c r="A89" s="130" t="s">
        <v>288</v>
      </c>
      <c r="B89" s="130" t="s">
        <v>289</v>
      </c>
      <c r="C89" s="130" t="s">
        <v>290</v>
      </c>
      <c r="D89" s="130" t="s">
        <v>213</v>
      </c>
      <c r="F89" s="135">
        <v>10.88</v>
      </c>
      <c r="G89" s="132">
        <v>0</v>
      </c>
    </row>
    <row r="90" spans="1:7">
      <c r="A90" s="130" t="s">
        <v>291</v>
      </c>
      <c r="B90" s="130" t="s">
        <v>289</v>
      </c>
      <c r="C90" s="130" t="s">
        <v>292</v>
      </c>
      <c r="D90" s="130" t="s">
        <v>213</v>
      </c>
      <c r="F90" s="135">
        <v>10.88</v>
      </c>
      <c r="G90" s="132">
        <v>0</v>
      </c>
    </row>
    <row r="91" spans="1:7">
      <c r="A91" s="130" t="s">
        <v>293</v>
      </c>
      <c r="B91" s="130" t="s">
        <v>289</v>
      </c>
      <c r="C91" s="130" t="s">
        <v>294</v>
      </c>
      <c r="D91" s="130" t="s">
        <v>213</v>
      </c>
      <c r="F91" s="135">
        <v>10.88</v>
      </c>
      <c r="G91" s="132">
        <v>0</v>
      </c>
    </row>
    <row r="92" spans="1:7">
      <c r="A92" s="130" t="s">
        <v>295</v>
      </c>
      <c r="B92" s="130" t="s">
        <v>289</v>
      </c>
      <c r="C92" s="130" t="s">
        <v>296</v>
      </c>
      <c r="D92" s="130" t="s">
        <v>213</v>
      </c>
      <c r="F92" s="135">
        <v>10.88</v>
      </c>
      <c r="G92" s="132">
        <v>0</v>
      </c>
    </row>
    <row r="93" spans="1:7">
      <c r="A93" s="130" t="s">
        <v>297</v>
      </c>
      <c r="B93" s="130" t="s">
        <v>289</v>
      </c>
      <c r="C93" s="130" t="s">
        <v>298</v>
      </c>
      <c r="D93" s="130" t="s">
        <v>213</v>
      </c>
      <c r="F93" s="135">
        <v>10.88</v>
      </c>
      <c r="G93" s="132">
        <v>0</v>
      </c>
    </row>
    <row r="94" spans="1:7">
      <c r="A94" s="136" t="s">
        <v>299</v>
      </c>
      <c r="B94" s="136" t="s">
        <v>300</v>
      </c>
      <c r="C94" s="136" t="s">
        <v>301</v>
      </c>
      <c r="D94" s="136" t="s">
        <v>213</v>
      </c>
      <c r="F94" s="137">
        <v>113.45</v>
      </c>
      <c r="G94" s="138">
        <v>0</v>
      </c>
    </row>
    <row r="95" spans="1:7">
      <c r="A95" s="136" t="s">
        <v>302</v>
      </c>
      <c r="B95" s="136" t="s">
        <v>300</v>
      </c>
      <c r="C95" s="136" t="s">
        <v>303</v>
      </c>
      <c r="D95" s="136" t="s">
        <v>213</v>
      </c>
      <c r="F95" s="137">
        <v>113.45</v>
      </c>
      <c r="G95" s="138">
        <v>0</v>
      </c>
    </row>
    <row r="96" spans="1:7">
      <c r="A96" s="136" t="s">
        <v>108</v>
      </c>
      <c r="B96" s="136" t="s">
        <v>300</v>
      </c>
      <c r="C96" s="136" t="s">
        <v>304</v>
      </c>
      <c r="D96" s="136" t="s">
        <v>213</v>
      </c>
      <c r="F96" s="137">
        <v>113.45</v>
      </c>
      <c r="G96" s="138">
        <v>0</v>
      </c>
    </row>
    <row r="97" spans="1:7">
      <c r="A97" s="136" t="s">
        <v>305</v>
      </c>
      <c r="B97" s="136" t="s">
        <v>300</v>
      </c>
      <c r="C97" s="136" t="s">
        <v>306</v>
      </c>
      <c r="D97" s="136" t="s">
        <v>213</v>
      </c>
      <c r="F97" s="137">
        <v>113.45</v>
      </c>
      <c r="G97" s="138">
        <v>0</v>
      </c>
    </row>
    <row r="98" spans="1:7">
      <c r="A98" s="136" t="s">
        <v>307</v>
      </c>
      <c r="B98" s="136" t="s">
        <v>300</v>
      </c>
      <c r="C98" s="136" t="s">
        <v>308</v>
      </c>
      <c r="D98" s="136" t="s">
        <v>213</v>
      </c>
      <c r="F98" s="137">
        <v>113.45</v>
      </c>
      <c r="G98" s="138">
        <v>0</v>
      </c>
    </row>
    <row r="99" spans="1:7">
      <c r="A99" s="136" t="s">
        <v>309</v>
      </c>
      <c r="B99" s="136" t="s">
        <v>300</v>
      </c>
      <c r="C99" s="136" t="s">
        <v>310</v>
      </c>
      <c r="D99" s="136" t="s">
        <v>213</v>
      </c>
      <c r="F99" s="137">
        <v>113.45</v>
      </c>
      <c r="G99" s="138">
        <v>0</v>
      </c>
    </row>
    <row r="100" spans="1:7">
      <c r="A100" s="130" t="s">
        <v>311</v>
      </c>
      <c r="B100" s="130" t="s">
        <v>312</v>
      </c>
      <c r="C100" s="130" t="s">
        <v>313</v>
      </c>
      <c r="D100" s="130" t="s">
        <v>213</v>
      </c>
      <c r="F100" s="181">
        <v>0</v>
      </c>
      <c r="G100" s="132">
        <v>0</v>
      </c>
    </row>
    <row r="101" spans="1:7">
      <c r="A101" s="130" t="s">
        <v>314</v>
      </c>
      <c r="B101" s="130" t="s">
        <v>312</v>
      </c>
      <c r="C101" s="130" t="s">
        <v>315</v>
      </c>
      <c r="D101" s="130" t="s">
        <v>213</v>
      </c>
      <c r="F101" s="181">
        <v>0</v>
      </c>
      <c r="G101" s="132">
        <v>0</v>
      </c>
    </row>
    <row r="102" spans="1:7">
      <c r="A102" s="130" t="s">
        <v>316</v>
      </c>
      <c r="B102" s="130" t="s">
        <v>312</v>
      </c>
      <c r="C102" s="130" t="s">
        <v>317</v>
      </c>
      <c r="D102" s="130" t="s">
        <v>213</v>
      </c>
      <c r="F102" s="181">
        <v>0</v>
      </c>
      <c r="G102" s="132">
        <v>0</v>
      </c>
    </row>
    <row r="103" spans="1:7">
      <c r="A103" s="130" t="s">
        <v>318</v>
      </c>
      <c r="B103" s="130" t="s">
        <v>312</v>
      </c>
      <c r="C103" s="130" t="s">
        <v>319</v>
      </c>
      <c r="D103" s="130" t="s">
        <v>213</v>
      </c>
      <c r="F103" s="181">
        <v>0</v>
      </c>
      <c r="G103" s="132">
        <v>0</v>
      </c>
    </row>
    <row r="104" spans="1:7">
      <c r="A104" s="130" t="s">
        <v>320</v>
      </c>
      <c r="B104" s="130" t="s">
        <v>312</v>
      </c>
      <c r="C104" s="130" t="s">
        <v>321</v>
      </c>
      <c r="D104" s="130" t="s">
        <v>213</v>
      </c>
      <c r="F104" s="181">
        <v>0</v>
      </c>
      <c r="G104" s="132">
        <v>0</v>
      </c>
    </row>
    <row r="105" spans="1:7">
      <c r="A105" s="130" t="s">
        <v>322</v>
      </c>
      <c r="B105" s="130" t="s">
        <v>312</v>
      </c>
      <c r="C105" s="130" t="s">
        <v>323</v>
      </c>
      <c r="D105" s="130" t="s">
        <v>213</v>
      </c>
      <c r="F105" s="181">
        <v>0</v>
      </c>
      <c r="G105" s="132">
        <v>0</v>
      </c>
    </row>
    <row r="106" spans="1:7">
      <c r="A106" s="130" t="s">
        <v>324</v>
      </c>
      <c r="B106" s="130" t="s">
        <v>312</v>
      </c>
      <c r="C106" s="130" t="s">
        <v>325</v>
      </c>
      <c r="D106" s="130" t="s">
        <v>213</v>
      </c>
      <c r="F106" s="181">
        <v>0</v>
      </c>
      <c r="G106" s="132">
        <v>0</v>
      </c>
    </row>
    <row r="107" spans="1:7">
      <c r="A107" s="130" t="s">
        <v>326</v>
      </c>
      <c r="B107" s="130" t="s">
        <v>312</v>
      </c>
      <c r="C107" s="130" t="s">
        <v>327</v>
      </c>
      <c r="D107" s="130" t="s">
        <v>213</v>
      </c>
      <c r="F107" s="181">
        <v>0</v>
      </c>
      <c r="G107" s="132">
        <v>0</v>
      </c>
    </row>
    <row r="108" spans="1:7">
      <c r="A108" s="130" t="s">
        <v>328</v>
      </c>
      <c r="B108" s="130" t="s">
        <v>312</v>
      </c>
      <c r="C108" s="130" t="s">
        <v>329</v>
      </c>
      <c r="D108" s="130" t="s">
        <v>213</v>
      </c>
      <c r="F108" s="181">
        <v>0</v>
      </c>
      <c r="G108" s="132">
        <v>0</v>
      </c>
    </row>
    <row r="109" spans="1:7">
      <c r="A109" s="130" t="s">
        <v>330</v>
      </c>
      <c r="B109" s="130" t="s">
        <v>312</v>
      </c>
      <c r="C109" s="130" t="s">
        <v>331</v>
      </c>
      <c r="D109" s="130" t="s">
        <v>213</v>
      </c>
      <c r="F109" s="181">
        <v>0</v>
      </c>
      <c r="G109" s="132">
        <v>0</v>
      </c>
    </row>
    <row r="110" spans="1:7">
      <c r="A110" s="136" t="s">
        <v>332</v>
      </c>
      <c r="B110" s="136" t="s">
        <v>333</v>
      </c>
      <c r="C110" s="136" t="s">
        <v>334</v>
      </c>
      <c r="D110" s="136" t="s">
        <v>213</v>
      </c>
      <c r="F110" s="140" t="s">
        <v>335</v>
      </c>
      <c r="G110" s="138">
        <v>0</v>
      </c>
    </row>
    <row r="111" spans="1:7">
      <c r="A111" s="136" t="s">
        <v>336</v>
      </c>
      <c r="B111" s="136" t="s">
        <v>333</v>
      </c>
      <c r="C111" s="136" t="s">
        <v>337</v>
      </c>
      <c r="D111" s="136" t="s">
        <v>213</v>
      </c>
      <c r="F111" s="140" t="s">
        <v>335</v>
      </c>
      <c r="G111" s="138">
        <v>0</v>
      </c>
    </row>
    <row r="112" spans="1:7">
      <c r="A112" s="136" t="s">
        <v>338</v>
      </c>
      <c r="B112" s="136" t="s">
        <v>333</v>
      </c>
      <c r="C112" s="136" t="s">
        <v>339</v>
      </c>
      <c r="D112" s="136" t="s">
        <v>213</v>
      </c>
      <c r="F112" s="140" t="s">
        <v>335</v>
      </c>
      <c r="G112" s="138">
        <v>0</v>
      </c>
    </row>
    <row r="113" spans="1:7">
      <c r="A113" s="136" t="s">
        <v>340</v>
      </c>
      <c r="B113" s="136" t="s">
        <v>333</v>
      </c>
      <c r="C113" s="136" t="s">
        <v>341</v>
      </c>
      <c r="D113" s="136" t="s">
        <v>213</v>
      </c>
      <c r="F113" s="140" t="s">
        <v>335</v>
      </c>
      <c r="G113" s="138">
        <v>0</v>
      </c>
    </row>
    <row r="114" spans="1:7">
      <c r="A114" s="136" t="s">
        <v>342</v>
      </c>
      <c r="B114" s="136" t="s">
        <v>333</v>
      </c>
      <c r="C114" s="136" t="s">
        <v>343</v>
      </c>
      <c r="D114" s="136" t="s">
        <v>213</v>
      </c>
      <c r="F114" s="140" t="s">
        <v>335</v>
      </c>
      <c r="G114" s="138">
        <v>0</v>
      </c>
    </row>
    <row r="115" spans="1:7">
      <c r="A115" s="136" t="s">
        <v>344</v>
      </c>
      <c r="B115" s="136" t="s">
        <v>333</v>
      </c>
      <c r="C115" s="136" t="s">
        <v>345</v>
      </c>
      <c r="D115" s="136" t="s">
        <v>213</v>
      </c>
      <c r="F115" s="140" t="s">
        <v>335</v>
      </c>
      <c r="G115" s="138">
        <v>0</v>
      </c>
    </row>
    <row r="116" spans="1:7">
      <c r="A116" s="136" t="s">
        <v>346</v>
      </c>
      <c r="B116" s="136" t="s">
        <v>333</v>
      </c>
      <c r="C116" s="136" t="s">
        <v>347</v>
      </c>
      <c r="D116" s="136" t="s">
        <v>213</v>
      </c>
      <c r="F116" s="140" t="s">
        <v>335</v>
      </c>
      <c r="G116" s="138">
        <v>0</v>
      </c>
    </row>
    <row r="117" spans="1:7">
      <c r="A117" s="136" t="s">
        <v>348</v>
      </c>
      <c r="B117" s="136" t="s">
        <v>333</v>
      </c>
      <c r="C117" s="136" t="s">
        <v>349</v>
      </c>
      <c r="D117" s="136" t="s">
        <v>213</v>
      </c>
      <c r="F117" s="140" t="s">
        <v>335</v>
      </c>
      <c r="G117" s="138">
        <v>0</v>
      </c>
    </row>
    <row r="118" spans="1:7">
      <c r="A118" s="130" t="s">
        <v>350</v>
      </c>
      <c r="B118" s="130" t="s">
        <v>351</v>
      </c>
      <c r="C118" s="130" t="s">
        <v>352</v>
      </c>
      <c r="D118" s="130" t="s">
        <v>213</v>
      </c>
      <c r="F118" s="130" t="s">
        <v>335</v>
      </c>
      <c r="G118" s="132">
        <v>0</v>
      </c>
    </row>
    <row r="119" spans="1:7">
      <c r="A119" s="130" t="s">
        <v>353</v>
      </c>
      <c r="B119" s="130" t="s">
        <v>351</v>
      </c>
      <c r="C119" s="130" t="s">
        <v>354</v>
      </c>
      <c r="D119" s="130" t="s">
        <v>213</v>
      </c>
      <c r="F119" s="130" t="s">
        <v>335</v>
      </c>
      <c r="G119" s="132">
        <v>0</v>
      </c>
    </row>
    <row r="120" spans="1:7">
      <c r="A120" s="130" t="s">
        <v>355</v>
      </c>
      <c r="B120" s="130" t="s">
        <v>351</v>
      </c>
      <c r="C120" s="130" t="s">
        <v>356</v>
      </c>
      <c r="D120" s="130" t="s">
        <v>213</v>
      </c>
      <c r="F120" s="130" t="s">
        <v>335</v>
      </c>
      <c r="G120" s="132">
        <v>0</v>
      </c>
    </row>
    <row r="121" spans="1:7">
      <c r="A121" s="130" t="s">
        <v>357</v>
      </c>
      <c r="B121" s="130" t="s">
        <v>351</v>
      </c>
      <c r="C121" s="130" t="s">
        <v>358</v>
      </c>
      <c r="D121" s="130" t="s">
        <v>213</v>
      </c>
      <c r="F121" s="130" t="s">
        <v>335</v>
      </c>
      <c r="G121" s="132">
        <v>0</v>
      </c>
    </row>
    <row r="122" spans="1:7">
      <c r="A122" s="130" t="s">
        <v>359</v>
      </c>
      <c r="B122" s="130" t="s">
        <v>351</v>
      </c>
      <c r="C122" s="130" t="s">
        <v>360</v>
      </c>
      <c r="D122" s="130" t="s">
        <v>213</v>
      </c>
      <c r="F122" s="130" t="s">
        <v>335</v>
      </c>
      <c r="G122" s="132">
        <v>0</v>
      </c>
    </row>
    <row r="123" spans="1:7">
      <c r="A123" s="130" t="s">
        <v>361</v>
      </c>
      <c r="B123" s="130" t="s">
        <v>351</v>
      </c>
      <c r="C123" s="130" t="s">
        <v>362</v>
      </c>
      <c r="D123" s="130" t="s">
        <v>213</v>
      </c>
      <c r="F123" s="130" t="s">
        <v>335</v>
      </c>
      <c r="G123" s="132">
        <v>0</v>
      </c>
    </row>
    <row r="124" spans="1:7">
      <c r="A124" s="130" t="s">
        <v>363</v>
      </c>
      <c r="B124" s="130" t="s">
        <v>351</v>
      </c>
      <c r="C124" s="130" t="s">
        <v>364</v>
      </c>
      <c r="D124" s="130" t="s">
        <v>213</v>
      </c>
      <c r="F124" s="130" t="s">
        <v>335</v>
      </c>
      <c r="G124" s="132">
        <v>0</v>
      </c>
    </row>
    <row r="125" spans="1:7">
      <c r="A125" s="130" t="s">
        <v>365</v>
      </c>
      <c r="B125" s="130" t="s">
        <v>351</v>
      </c>
      <c r="C125" s="130" t="s">
        <v>366</v>
      </c>
      <c r="D125" s="130" t="s">
        <v>213</v>
      </c>
      <c r="F125" s="130" t="s">
        <v>335</v>
      </c>
      <c r="G125" s="132">
        <v>0</v>
      </c>
    </row>
    <row r="126" spans="1:7">
      <c r="A126" s="130" t="s">
        <v>367</v>
      </c>
      <c r="B126" s="130" t="s">
        <v>351</v>
      </c>
      <c r="C126" s="130" t="s">
        <v>368</v>
      </c>
      <c r="D126" s="130" t="s">
        <v>213</v>
      </c>
      <c r="F126" s="130" t="s">
        <v>335</v>
      </c>
      <c r="G126" s="132">
        <v>0</v>
      </c>
    </row>
    <row r="127" spans="1:7">
      <c r="A127" s="130" t="s">
        <v>369</v>
      </c>
      <c r="B127" s="130" t="s">
        <v>351</v>
      </c>
      <c r="C127" s="130" t="s">
        <v>370</v>
      </c>
      <c r="D127" s="130" t="s">
        <v>213</v>
      </c>
      <c r="F127" s="130" t="s">
        <v>335</v>
      </c>
      <c r="G127" s="132">
        <v>0</v>
      </c>
    </row>
    <row r="128" spans="1:7">
      <c r="A128" s="130" t="s">
        <v>371</v>
      </c>
      <c r="B128" s="130" t="s">
        <v>351</v>
      </c>
      <c r="C128" s="130" t="s">
        <v>372</v>
      </c>
      <c r="D128" s="130" t="s">
        <v>213</v>
      </c>
      <c r="F128" s="130" t="s">
        <v>335</v>
      </c>
      <c r="G128" s="132">
        <v>0</v>
      </c>
    </row>
    <row r="129" spans="1:7">
      <c r="A129" s="130" t="s">
        <v>373</v>
      </c>
      <c r="B129" s="130" t="s">
        <v>351</v>
      </c>
      <c r="C129" s="130" t="s">
        <v>374</v>
      </c>
      <c r="D129" s="130" t="s">
        <v>213</v>
      </c>
      <c r="F129" s="130" t="s">
        <v>335</v>
      </c>
      <c r="G129" s="132">
        <v>0</v>
      </c>
    </row>
    <row r="131" spans="1:7" ht="18" thickBot="1">
      <c r="A131" s="124" t="s">
        <v>375</v>
      </c>
    </row>
    <row r="132" spans="1:7" ht="15.75" thickTop="1">
      <c r="A132" s="7" t="s">
        <v>130</v>
      </c>
      <c r="B132" s="7" t="s">
        <v>131</v>
      </c>
      <c r="C132" s="7" t="s">
        <v>132</v>
      </c>
      <c r="D132" s="7" t="s">
        <v>133</v>
      </c>
      <c r="F132" s="8" t="s">
        <v>376</v>
      </c>
      <c r="G132" s="8" t="s">
        <v>135</v>
      </c>
    </row>
    <row r="133" spans="1:7">
      <c r="A133" s="141" t="s">
        <v>125</v>
      </c>
      <c r="B133" s="141" t="s">
        <v>377</v>
      </c>
      <c r="C133" s="141" t="s">
        <v>378</v>
      </c>
      <c r="D133" s="141" t="s">
        <v>379</v>
      </c>
      <c r="F133" s="142">
        <v>10.91</v>
      </c>
      <c r="G133" s="143">
        <v>0</v>
      </c>
    </row>
  </sheetData>
  <pageMargins left="0.25" right="0.25" top="0.75" bottom="0.75" header="0.3" footer="0.3"/>
  <pageSetup paperSize="9" scale="55" fitToHeight="0" orientation="landscape" r:id="rId1"/>
  <headerFooter>
    <oddFooter>&amp;C_x000D_&amp;1#&amp;"Arial"&amp;10&amp;KFF0000 SECURITY LABEL: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fitToPage="1"/>
  </sheetPr>
  <dimension ref="A1:U16"/>
  <sheetViews>
    <sheetView zoomScale="70" zoomScaleNormal="70" workbookViewId="0"/>
  </sheetViews>
  <sheetFormatPr defaultColWidth="9.140625" defaultRowHeight="15"/>
  <cols>
    <col min="1" max="1" width="10.85546875" style="1" customWidth="1"/>
    <col min="2" max="2" width="39.42578125" style="1" customWidth="1"/>
    <col min="3" max="3" width="0.7109375" style="1" customWidth="1"/>
    <col min="4" max="4" width="13.42578125" style="1" bestFit="1" customWidth="1"/>
    <col min="5" max="5" width="0.7109375" style="1" customWidth="1"/>
    <col min="6" max="6" width="11.140625" style="1" bestFit="1" customWidth="1"/>
    <col min="7" max="7" width="10.7109375" style="1" bestFit="1" customWidth="1"/>
    <col min="8" max="9" width="11.140625" style="1" bestFit="1" customWidth="1"/>
    <col min="10" max="10" width="11.42578125" style="1" bestFit="1" customWidth="1"/>
    <col min="11" max="12" width="12.140625" style="1" bestFit="1" customWidth="1"/>
    <col min="13" max="14" width="11.42578125" style="1" bestFit="1" customWidth="1"/>
    <col min="15" max="16" width="11.7109375" style="1" bestFit="1" customWidth="1"/>
    <col min="17" max="18" width="12.140625" style="1" bestFit="1" customWidth="1"/>
    <col min="19" max="19" width="11.7109375" style="1" bestFit="1" customWidth="1"/>
    <col min="20" max="20" width="12.140625" style="1" bestFit="1" customWidth="1"/>
    <col min="21" max="21" width="11.7109375" style="1" bestFit="1" customWidth="1"/>
    <col min="22" max="16384" width="9.140625" style="1"/>
  </cols>
  <sheetData>
    <row r="1" spans="1:21" s="121" customFormat="1" ht="20.25" thickBot="1">
      <c r="A1" s="121" t="s">
        <v>8</v>
      </c>
    </row>
    <row r="2" spans="1:21" s="121" customFormat="1" ht="21" thickTop="1" thickBot="1">
      <c r="A2" s="121" t="s">
        <v>0</v>
      </c>
    </row>
    <row r="3" spans="1:21" ht="15.75" thickTop="1">
      <c r="A3" s="3">
        <f>Coversheet!C8</f>
        <v>45566</v>
      </c>
      <c r="I3" s="4" t="s">
        <v>9</v>
      </c>
    </row>
    <row r="4" spans="1:21">
      <c r="I4" s="5" t="s">
        <v>10</v>
      </c>
    </row>
    <row r="5" spans="1:21" ht="18" thickBot="1">
      <c r="A5" s="124">
        <v>5.0999999999999996</v>
      </c>
      <c r="B5" s="124" t="s">
        <v>380</v>
      </c>
      <c r="C5" s="124"/>
      <c r="D5" s="124"/>
      <c r="E5" s="124"/>
      <c r="F5" s="124"/>
    </row>
    <row r="6" spans="1:21" ht="21.75" thickTop="1">
      <c r="A6" s="6"/>
      <c r="B6" s="56"/>
      <c r="C6" s="6"/>
    </row>
    <row r="7" spans="1:21" ht="3.75" customHeight="1" thickBot="1">
      <c r="B7" s="6"/>
      <c r="C7" s="6"/>
    </row>
    <row r="8" spans="1:21" ht="15.75" hidden="1" thickBot="1">
      <c r="B8" s="57"/>
      <c r="D8" s="58" t="s">
        <v>381</v>
      </c>
      <c r="F8" s="59">
        <v>0</v>
      </c>
      <c r="G8" s="60">
        <v>1</v>
      </c>
      <c r="H8" s="60">
        <v>2</v>
      </c>
      <c r="I8" s="60">
        <v>3</v>
      </c>
      <c r="J8" s="60">
        <v>4</v>
      </c>
      <c r="K8" s="60">
        <v>5</v>
      </c>
      <c r="L8" s="60">
        <v>6</v>
      </c>
      <c r="M8" s="60">
        <v>7</v>
      </c>
      <c r="N8" s="60">
        <v>8</v>
      </c>
      <c r="O8" s="60">
        <v>9</v>
      </c>
      <c r="P8" s="60">
        <v>10</v>
      </c>
    </row>
    <row r="9" spans="1:21" ht="18" thickBot="1">
      <c r="B9" s="61" t="s">
        <v>67</v>
      </c>
      <c r="C9" s="62"/>
      <c r="D9" s="63" t="s">
        <v>382</v>
      </c>
      <c r="E9" s="64"/>
      <c r="F9" s="65" t="s">
        <v>383</v>
      </c>
      <c r="G9" s="149">
        <v>2022</v>
      </c>
      <c r="H9" s="149">
        <v>2023</v>
      </c>
      <c r="I9" s="149">
        <v>2024</v>
      </c>
      <c r="J9" s="149">
        <v>2025</v>
      </c>
      <c r="K9" s="149">
        <v>2026</v>
      </c>
      <c r="L9" s="149">
        <v>2027</v>
      </c>
      <c r="M9" s="149">
        <v>2028</v>
      </c>
      <c r="N9" s="149">
        <v>2029</v>
      </c>
      <c r="O9" s="149">
        <v>2030</v>
      </c>
      <c r="P9" s="149">
        <v>2031</v>
      </c>
      <c r="Q9" s="149">
        <v>2032</v>
      </c>
      <c r="R9" s="149">
        <v>2033</v>
      </c>
      <c r="S9" s="149">
        <v>2034</v>
      </c>
      <c r="T9" s="149">
        <v>2035</v>
      </c>
      <c r="U9" s="150">
        <v>2036</v>
      </c>
    </row>
    <row r="10" spans="1:21">
      <c r="B10" s="66" t="s">
        <v>384</v>
      </c>
      <c r="D10" s="67">
        <f>F10+NPV(WACC,G10:P10)</f>
        <v>451975.42843327235</v>
      </c>
      <c r="E10" s="68"/>
      <c r="F10" s="69">
        <v>0</v>
      </c>
      <c r="G10" s="70">
        <f>HLOOKUP(G9,'Growth (Residential)'!$E$40:$S$51,12,FALSE)/1000</f>
        <v>53800.580963260669</v>
      </c>
      <c r="H10" s="70">
        <f>HLOOKUP(H9,'Growth (Residential)'!$E$40:$S$51,12,FALSE)/1000</f>
        <v>54780.040571439538</v>
      </c>
      <c r="I10" s="70">
        <f>HLOOKUP(I9,'Growth (Residential)'!$E$40:$S$51,12,FALSE)/1000</f>
        <v>55777.331606470638</v>
      </c>
      <c r="J10" s="70">
        <f>HLOOKUP(J9,'Growth (Residential)'!$E$40:$S$51,12,FALSE)/1000</f>
        <v>56792.778696119072</v>
      </c>
      <c r="K10" s="70">
        <f>HLOOKUP(K9,'Growth (Residential)'!$E$40:$S$51,12,FALSE)/1000</f>
        <v>57826.712378119206</v>
      </c>
      <c r="L10" s="70">
        <f>HLOOKUP(L9,'Growth (Residential)'!$E$40:$S$51,12,FALSE)/1000</f>
        <v>66122.851686732116</v>
      </c>
      <c r="M10" s="70">
        <f>HLOOKUP(M9,'Growth (Residential)'!$E$40:$S$51,12,FALSE)/1000</f>
        <v>67326.642821422312</v>
      </c>
      <c r="N10" s="70">
        <f>HLOOKUP(N9,'Growth (Residential)'!$E$40:$S$51,12,FALSE)/1000</f>
        <v>68552.349421930994</v>
      </c>
      <c r="O10" s="70">
        <f>HLOOKUP(O9,'Growth (Residential)'!$E$40:$S$51,12,FALSE)/1000</f>
        <v>69800.370467473214</v>
      </c>
      <c r="P10" s="70">
        <f>HLOOKUP(P9,'Growth (Residential)'!$E$40:$S$51,12,FALSE)/1000</f>
        <v>71071.112200829157</v>
      </c>
      <c r="Q10" s="70">
        <f>HLOOKUP(Q9,'Growth (Residential)'!$E$40:$S$51,12,FALSE)/1000</f>
        <v>91733.853045156342</v>
      </c>
      <c r="R10" s="70">
        <f>HLOOKUP(R9,'Growth (Residential)'!$E$40:$S$51,12,FALSE)/1000</f>
        <v>93403.90199540295</v>
      </c>
      <c r="S10" s="70">
        <f>HLOOKUP(S9,'Growth (Residential)'!$E$40:$S$51,12,FALSE)/1000</f>
        <v>95104.354808603399</v>
      </c>
      <c r="T10" s="70">
        <f>HLOOKUP(T9,'Growth (Residential)'!$E$40:$S$51,12,FALSE)/1000</f>
        <v>96835.764998403203</v>
      </c>
      <c r="U10" s="153">
        <f>HLOOKUP(U9,'Growth (Residential)'!$E$40:$S$51,12,FALSE)/1000</f>
        <v>98598.69615536982</v>
      </c>
    </row>
    <row r="11" spans="1:21">
      <c r="B11" s="71" t="s">
        <v>385</v>
      </c>
      <c r="D11" s="72">
        <f t="shared" ref="D11:D13" si="0">F11+NPV(WACC,G11:P11)</f>
        <v>284781.80819937127</v>
      </c>
      <c r="E11" s="68"/>
      <c r="F11" s="73">
        <v>0</v>
      </c>
      <c r="G11" s="38">
        <f>HLOOKUP(G9,'Growth (Non-Residential)'!$E$43:$S$57,15,FALSE)/1000</f>
        <v>36965.268251750378</v>
      </c>
      <c r="H11" s="38">
        <f>HLOOKUP(H9,'Growth (Non-Residential)'!$E$43:$S$57,15,FALSE)/1000</f>
        <v>37638.234723670284</v>
      </c>
      <c r="I11" s="38">
        <f>HLOOKUP(I9,'Growth (Non-Residential)'!$E$43:$S$57,15,FALSE)/1000</f>
        <v>38323.45280077924</v>
      </c>
      <c r="J11" s="38">
        <f>HLOOKUP(J9,'Growth (Non-Residential)'!$E$43:$S$57,15,FALSE)/1000</f>
        <v>39021.145528111432</v>
      </c>
      <c r="K11" s="38">
        <f>HLOOKUP(K9,'Growth (Non-Residential)'!$E$43:$S$57,15,FALSE)/1000</f>
        <v>39731.540011318859</v>
      </c>
      <c r="L11" s="38">
        <f>HLOOKUP(L9,'Growth (Non-Residential)'!$E$43:$S$57,15,FALSE)/1000</f>
        <v>37576.623112628717</v>
      </c>
      <c r="M11" s="38">
        <f>HLOOKUP(M9,'Growth (Non-Residential)'!$E$43:$S$57,15,FALSE)/1000</f>
        <v>38260.719527418616</v>
      </c>
      <c r="N11" s="38">
        <f>HLOOKUP(N9,'Growth (Non-Residential)'!$E$43:$S$57,15,FALSE)/1000</f>
        <v>38957.270172151591</v>
      </c>
      <c r="O11" s="38">
        <f>HLOOKUP(O9,'Growth (Non-Residential)'!$E$43:$S$57,15,FALSE)/1000</f>
        <v>39666.50178072085</v>
      </c>
      <c r="P11" s="38">
        <f>HLOOKUP(P9,'Growth (Non-Residential)'!$E$43:$S$57,15,FALSE)/1000</f>
        <v>40388.645214794597</v>
      </c>
      <c r="Q11" s="38">
        <f>HLOOKUP(Q9,'Growth (Non-Residential)'!$E$43:$S$57,15,FALSE)/1000</f>
        <v>34720.205423813786</v>
      </c>
      <c r="R11" s="38">
        <f>HLOOKUP(R9,'Growth (Non-Residential)'!$E$43:$S$57,15,FALSE)/1000</f>
        <v>35352.299691039669</v>
      </c>
      <c r="S11" s="38">
        <f>HLOOKUP(S9,'Growth (Non-Residential)'!$E$43:$S$57,15,FALSE)/1000</f>
        <v>35995.901469750068</v>
      </c>
      <c r="T11" s="38">
        <f>HLOOKUP(T9,'Growth (Non-Residential)'!$E$43:$S$57,15,FALSE)/1000</f>
        <v>36651.22025847622</v>
      </c>
      <c r="U11" s="154">
        <f>HLOOKUP(U9,'Growth (Non-Residential)'!$E$43:$S$57,15,FALSE)/1000</f>
        <v>37318.469369748062</v>
      </c>
    </row>
    <row r="12" spans="1:21" ht="15.75" thickBot="1">
      <c r="B12" s="74" t="s">
        <v>386</v>
      </c>
      <c r="D12" s="75">
        <f>F12+NPV(WACC,G12:P12)</f>
        <v>40969.597566478173</v>
      </c>
      <c r="E12" s="68"/>
      <c r="F12" s="76">
        <v>0</v>
      </c>
      <c r="G12" s="77">
        <f>HLOOKUP(G9,'Growth (Impervious Area)'!$E$17:$S$18,2,FALSE)/1000</f>
        <v>5095.4694188902477</v>
      </c>
      <c r="H12" s="77">
        <f>HLOOKUP(H9,'Growth (Impervious Area)'!$E$17:$S$18,2,FALSE)/1000</f>
        <v>5188.2343368736028</v>
      </c>
      <c r="I12" s="77">
        <f>HLOOKUP(I9,'Growth (Impervious Area)'!$E$17:$S$18,2,FALSE)/1000</f>
        <v>5282.688074728303</v>
      </c>
      <c r="J12" s="77">
        <f>HLOOKUP(J9,'Growth (Impervious Area)'!$E$17:$S$18,2,FALSE)/1000</f>
        <v>5378.8613780489113</v>
      </c>
      <c r="K12" s="77">
        <f>HLOOKUP(K9,'Growth (Impervious Area)'!$E$17:$S$18,2,FALSE)/1000</f>
        <v>5476.7855521649853</v>
      </c>
      <c r="L12" s="77">
        <f>HLOOKUP(L9,'Growth (Impervious Area)'!$E$17:$S$18,2,FALSE)/1000</f>
        <v>5702.3421757844098</v>
      </c>
      <c r="M12" s="77">
        <f>HLOOKUP(M9,'Growth (Impervious Area)'!$E$17:$S$18,2,FALSE)/1000</f>
        <v>5806.1554382659006</v>
      </c>
      <c r="N12" s="77">
        <f>HLOOKUP(N9,'Growth (Impervious Area)'!$E$17:$S$18,2,FALSE)/1000</f>
        <v>5911.8586598439933</v>
      </c>
      <c r="O12" s="77">
        <f>HLOOKUP(O9,'Growth (Impervious Area)'!$E$17:$S$18,2,FALSE)/1000</f>
        <v>6019.4862479277326</v>
      </c>
      <c r="P12" s="77">
        <f>HLOOKUP(P9,'Growth (Impervious Area)'!$E$17:$S$18,2,FALSE)/1000</f>
        <v>6129.073236325863</v>
      </c>
      <c r="Q12" s="77">
        <f>HLOOKUP(Q9,'Growth (Impervious Area)'!$E$17:$S$18,2,FALSE)/1000</f>
        <v>5633.6068304387754</v>
      </c>
      <c r="R12" s="77">
        <f>HLOOKUP(R9,'Growth (Impervious Area)'!$E$17:$S$18,2,FALSE)/1000</f>
        <v>5736.1687403657979</v>
      </c>
      <c r="S12" s="77">
        <f>HLOOKUP(S9,'Growth (Impervious Area)'!$E$17:$S$18,2,FALSE)/1000</f>
        <v>5840.5978280502468</v>
      </c>
      <c r="T12" s="77">
        <f>HLOOKUP(T9,'Growth (Impervious Area)'!$E$17:$S$18,2,FALSE)/1000</f>
        <v>5946.9280861584066</v>
      </c>
      <c r="U12" s="155">
        <f>HLOOKUP(U9,'Growth (Impervious Area)'!$E$17:$S$18,2,FALSE)/1000</f>
        <v>6055.1941262057117</v>
      </c>
    </row>
    <row r="13" spans="1:21" ht="15.75" thickBot="1">
      <c r="B13" s="78" t="s">
        <v>387</v>
      </c>
      <c r="C13" s="51"/>
      <c r="D13" s="79">
        <f t="shared" si="0"/>
        <v>848085.87617912178</v>
      </c>
      <c r="E13" s="80"/>
      <c r="F13" s="81">
        <v>70359.041980000009</v>
      </c>
      <c r="G13" s="82">
        <f>SUM(G10:G12)</f>
        <v>95861.318633901305</v>
      </c>
      <c r="H13" s="82">
        <f t="shared" ref="H13:U13" si="1">SUM(H10:H12)</f>
        <v>97606.509631983427</v>
      </c>
      <c r="I13" s="82">
        <f t="shared" si="1"/>
        <v>99383.472481978184</v>
      </c>
      <c r="J13" s="82">
        <f t="shared" si="1"/>
        <v>101192.78560227941</v>
      </c>
      <c r="K13" s="82">
        <f t="shared" si="1"/>
        <v>103035.03794160306</v>
      </c>
      <c r="L13" s="82">
        <f t="shared" si="1"/>
        <v>109401.81697514524</v>
      </c>
      <c r="M13" s="82">
        <f t="shared" si="1"/>
        <v>111393.51778710682</v>
      </c>
      <c r="N13" s="82">
        <f t="shared" si="1"/>
        <v>113421.47825392657</v>
      </c>
      <c r="O13" s="82">
        <f t="shared" si="1"/>
        <v>115486.3584961218</v>
      </c>
      <c r="P13" s="82">
        <f t="shared" si="1"/>
        <v>117588.83065194961</v>
      </c>
      <c r="Q13" s="82">
        <f t="shared" si="1"/>
        <v>132087.66529940889</v>
      </c>
      <c r="R13" s="82">
        <f t="shared" si="1"/>
        <v>134492.37042680843</v>
      </c>
      <c r="S13" s="82">
        <f t="shared" si="1"/>
        <v>136940.85410640371</v>
      </c>
      <c r="T13" s="82">
        <f t="shared" si="1"/>
        <v>139433.91334303783</v>
      </c>
      <c r="U13" s="156">
        <f t="shared" si="1"/>
        <v>141972.35965132361</v>
      </c>
    </row>
    <row r="15" spans="1:21">
      <c r="B15" s="42" t="s">
        <v>82</v>
      </c>
      <c r="C15" s="42"/>
    </row>
    <row r="16" spans="1:21">
      <c r="B16" s="42" t="s">
        <v>388</v>
      </c>
      <c r="C16" s="42"/>
    </row>
  </sheetData>
  <pageMargins left="0.25" right="0.25" top="0.75" bottom="0.75" header="0.3" footer="0.3"/>
  <pageSetup paperSize="9" scale="79" orientation="landscape" r:id="rId1"/>
  <headerFooter>
    <oddFooter>&amp;C_x000D_&amp;1#&amp;"Arial"&amp;10&amp;KFF0000 SECURITY LABEL: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fitToPage="1"/>
  </sheetPr>
  <dimension ref="A1:V22"/>
  <sheetViews>
    <sheetView zoomScale="70" zoomScaleNormal="70" workbookViewId="0"/>
  </sheetViews>
  <sheetFormatPr defaultColWidth="9.140625" defaultRowHeight="15"/>
  <cols>
    <col min="1" max="1" width="13.42578125" style="83" customWidth="1"/>
    <col min="2" max="2" width="35.42578125" style="83" customWidth="1"/>
    <col min="3" max="3" width="40" style="83" customWidth="1"/>
    <col min="4" max="4" width="0.7109375" style="83" customWidth="1"/>
    <col min="5" max="5" width="14.7109375" style="83" bestFit="1" customWidth="1"/>
    <col min="6" max="6" width="0.7109375" style="83" customWidth="1"/>
    <col min="7" max="22" width="16" style="83" customWidth="1"/>
    <col min="23" max="16384" width="9.140625" style="83"/>
  </cols>
  <sheetData>
    <row r="1" spans="1:22" s="121" customFormat="1" ht="20.25" thickBot="1">
      <c r="A1" s="121" t="s">
        <v>8</v>
      </c>
    </row>
    <row r="2" spans="1:22" s="121" customFormat="1" ht="21" thickTop="1" thickBot="1">
      <c r="A2" s="121" t="s">
        <v>0</v>
      </c>
      <c r="E2" s="123" t="s">
        <v>9</v>
      </c>
    </row>
    <row r="3" spans="1:22" ht="15.75" thickTop="1">
      <c r="A3" s="3">
        <f>Coversheet!C8</f>
        <v>45566</v>
      </c>
      <c r="E3" s="5" t="s">
        <v>10</v>
      </c>
      <c r="F3" s="1"/>
    </row>
    <row r="5" spans="1:22" ht="18" thickBot="1">
      <c r="A5" s="124">
        <v>6.1</v>
      </c>
      <c r="B5" s="124" t="s">
        <v>389</v>
      </c>
      <c r="C5" s="124"/>
    </row>
    <row r="6" spans="1:22" ht="19.5" customHeight="1" thickTop="1">
      <c r="A6" s="6"/>
      <c r="B6" s="56"/>
    </row>
    <row r="7" spans="1:22" ht="3.75" customHeight="1" thickBot="1"/>
    <row r="8" spans="1:22" ht="15.75" thickBot="1">
      <c r="B8" s="84" t="s">
        <v>390</v>
      </c>
      <c r="C8" s="85" t="s">
        <v>391</v>
      </c>
      <c r="D8" s="64"/>
      <c r="E8" s="63" t="s">
        <v>382</v>
      </c>
      <c r="F8" s="86"/>
      <c r="G8" s="148">
        <v>2021</v>
      </c>
      <c r="H8" s="149">
        <v>2022</v>
      </c>
      <c r="I8" s="149">
        <v>2023</v>
      </c>
      <c r="J8" s="149">
        <v>2024</v>
      </c>
      <c r="K8" s="149">
        <v>2025</v>
      </c>
      <c r="L8" s="149">
        <v>2026</v>
      </c>
      <c r="M8" s="149">
        <v>2027</v>
      </c>
      <c r="N8" s="149">
        <v>2028</v>
      </c>
      <c r="O8" s="149">
        <v>2029</v>
      </c>
      <c r="P8" s="149">
        <v>2030</v>
      </c>
      <c r="Q8" s="149">
        <v>2031</v>
      </c>
      <c r="R8" s="149">
        <v>2032</v>
      </c>
      <c r="S8" s="149">
        <v>2033</v>
      </c>
      <c r="T8" s="149">
        <v>2034</v>
      </c>
      <c r="U8" s="149">
        <v>2035</v>
      </c>
      <c r="V8" s="150">
        <v>2036</v>
      </c>
    </row>
    <row r="9" spans="1:22">
      <c r="B9" s="87" t="s">
        <v>392</v>
      </c>
      <c r="C9" s="88" t="s">
        <v>38</v>
      </c>
      <c r="E9" s="90">
        <v>2153433.6830000002</v>
      </c>
      <c r="F9" s="89"/>
      <c r="G9" s="94"/>
      <c r="H9" s="91">
        <v>192195.4492</v>
      </c>
      <c r="I9" s="91">
        <v>192195.4492</v>
      </c>
      <c r="J9" s="91">
        <v>192195.4492</v>
      </c>
      <c r="K9" s="91">
        <v>192195.4492</v>
      </c>
      <c r="L9" s="91">
        <v>192195.4492</v>
      </c>
      <c r="M9" s="91">
        <v>237279.63860000001</v>
      </c>
      <c r="N9" s="91">
        <v>237279.63860000001</v>
      </c>
      <c r="O9" s="91">
        <v>237279.63860000001</v>
      </c>
      <c r="P9" s="91">
        <v>237279.63860000001</v>
      </c>
      <c r="Q9" s="91">
        <v>237279.63860000001</v>
      </c>
      <c r="R9" s="91">
        <v>251066.40400000001</v>
      </c>
      <c r="S9" s="91">
        <v>251066.40400000001</v>
      </c>
      <c r="T9" s="91">
        <v>251066.40400000001</v>
      </c>
      <c r="U9" s="91">
        <v>251066.40400000001</v>
      </c>
      <c r="V9" s="92">
        <v>251066.40400000001</v>
      </c>
    </row>
    <row r="10" spans="1:22">
      <c r="B10" s="87"/>
      <c r="C10" s="88" t="s">
        <v>393</v>
      </c>
      <c r="E10" s="94">
        <v>603526.35</v>
      </c>
      <c r="F10" s="89"/>
      <c r="G10" s="94"/>
      <c r="H10" s="95">
        <v>85675.419599999994</v>
      </c>
      <c r="I10" s="95">
        <v>85675.419599999994</v>
      </c>
      <c r="J10" s="95">
        <v>85675.419599999994</v>
      </c>
      <c r="K10" s="95">
        <v>85675.419599999994</v>
      </c>
      <c r="L10" s="95">
        <v>85675.419599999994</v>
      </c>
      <c r="M10" s="95">
        <v>76068.179000000004</v>
      </c>
      <c r="N10" s="95">
        <v>76068.179000000004</v>
      </c>
      <c r="O10" s="95">
        <v>76068.179000000004</v>
      </c>
      <c r="P10" s="95">
        <v>76068.179000000004</v>
      </c>
      <c r="Q10" s="95">
        <v>76068.179000000004</v>
      </c>
      <c r="R10" s="95">
        <v>1129.5536</v>
      </c>
      <c r="S10" s="95">
        <v>1129.5536</v>
      </c>
      <c r="T10" s="95">
        <v>1129.5536</v>
      </c>
      <c r="U10" s="95">
        <v>1129.5536</v>
      </c>
      <c r="V10" s="96">
        <v>1129.5536</v>
      </c>
    </row>
    <row r="11" spans="1:22">
      <c r="B11" s="87"/>
      <c r="C11" s="88" t="s">
        <v>42</v>
      </c>
      <c r="E11" s="94">
        <v>102831</v>
      </c>
      <c r="F11" s="89"/>
      <c r="G11" s="94"/>
      <c r="H11" s="95">
        <v>18973.064999999999</v>
      </c>
      <c r="I11" s="95">
        <v>18973.064999999999</v>
      </c>
      <c r="J11" s="95">
        <v>18973.064999999999</v>
      </c>
      <c r="K11" s="95">
        <v>18973.064999999999</v>
      </c>
      <c r="L11" s="95">
        <v>18973.064999999999</v>
      </c>
      <c r="M11" s="95">
        <v>4118.7474000000002</v>
      </c>
      <c r="N11" s="95">
        <v>4118.7474000000002</v>
      </c>
      <c r="O11" s="95">
        <v>4118.7474000000002</v>
      </c>
      <c r="P11" s="95">
        <v>4118.7474000000002</v>
      </c>
      <c r="Q11" s="95">
        <v>4118.7474000000002</v>
      </c>
      <c r="R11" s="95">
        <v>4205.6001999999999</v>
      </c>
      <c r="S11" s="95">
        <v>4205.6001999999999</v>
      </c>
      <c r="T11" s="95">
        <v>4205.6001999999999</v>
      </c>
      <c r="U11" s="95">
        <v>4205.6001999999999</v>
      </c>
      <c r="V11" s="96">
        <v>4205.6001999999999</v>
      </c>
    </row>
    <row r="12" spans="1:22">
      <c r="B12" s="87"/>
      <c r="C12" s="88" t="s">
        <v>43</v>
      </c>
      <c r="E12" s="94">
        <v>753568.83799999999</v>
      </c>
      <c r="F12" s="89"/>
      <c r="G12" s="94"/>
      <c r="H12" s="95">
        <v>73954.719799999992</v>
      </c>
      <c r="I12" s="95">
        <v>73954.719799999992</v>
      </c>
      <c r="J12" s="95">
        <v>73954.719799999992</v>
      </c>
      <c r="K12" s="95">
        <v>73954.719799999992</v>
      </c>
      <c r="L12" s="95">
        <v>73954.719799999992</v>
      </c>
      <c r="M12" s="95">
        <v>76650.024999999994</v>
      </c>
      <c r="N12" s="95">
        <v>76650.024999999994</v>
      </c>
      <c r="O12" s="95">
        <v>76650.024999999994</v>
      </c>
      <c r="P12" s="95">
        <v>76650.024999999994</v>
      </c>
      <c r="Q12" s="95">
        <v>76650.024999999994</v>
      </c>
      <c r="R12" s="95">
        <v>84003.372799999997</v>
      </c>
      <c r="S12" s="95">
        <v>84003.372799999997</v>
      </c>
      <c r="T12" s="95">
        <v>84003.372799999997</v>
      </c>
      <c r="U12" s="95">
        <v>84003.372799999997</v>
      </c>
      <c r="V12" s="96">
        <v>84003.372799999997</v>
      </c>
    </row>
    <row r="13" spans="1:22">
      <c r="B13" s="87"/>
      <c r="C13" s="88" t="s">
        <v>45</v>
      </c>
      <c r="E13" s="94">
        <v>99299</v>
      </c>
      <c r="F13" s="89"/>
      <c r="G13" s="94"/>
      <c r="H13" s="95">
        <v>1636.0418</v>
      </c>
      <c r="I13" s="95">
        <v>1636.0418</v>
      </c>
      <c r="J13" s="95">
        <v>1636.0418</v>
      </c>
      <c r="K13" s="95">
        <v>1636.0418</v>
      </c>
      <c r="L13" s="95">
        <v>1636.0418</v>
      </c>
      <c r="M13" s="95">
        <v>24575.696599999999</v>
      </c>
      <c r="N13" s="95">
        <v>24575.696599999999</v>
      </c>
      <c r="O13" s="95">
        <v>24575.696599999999</v>
      </c>
      <c r="P13" s="95">
        <v>24575.696599999999</v>
      </c>
      <c r="Q13" s="95">
        <v>24575.696599999999</v>
      </c>
      <c r="R13" s="95">
        <v>6240.6625999999997</v>
      </c>
      <c r="S13" s="95">
        <v>6240.6625999999997</v>
      </c>
      <c r="T13" s="95">
        <v>6240.6625999999997</v>
      </c>
      <c r="U13" s="95">
        <v>6240.6625999999997</v>
      </c>
      <c r="V13" s="96">
        <v>6240.6625999999997</v>
      </c>
    </row>
    <row r="14" spans="1:22" ht="15.75" thickBot="1">
      <c r="B14" s="87"/>
      <c r="C14" s="97" t="s">
        <v>47</v>
      </c>
      <c r="E14" s="98">
        <v>128417</v>
      </c>
      <c r="F14" s="89"/>
      <c r="G14" s="98"/>
      <c r="H14" s="99">
        <v>12378.943799999999</v>
      </c>
      <c r="I14" s="99">
        <v>12378.943799999999</v>
      </c>
      <c r="J14" s="99">
        <v>12378.943799999999</v>
      </c>
      <c r="K14" s="99">
        <v>12378.943799999999</v>
      </c>
      <c r="L14" s="99">
        <v>12378.943799999999</v>
      </c>
      <c r="M14" s="99">
        <v>12519.7246</v>
      </c>
      <c r="N14" s="99">
        <v>12519.7246</v>
      </c>
      <c r="O14" s="99">
        <v>12519.7246</v>
      </c>
      <c r="P14" s="99">
        <v>12519.7246</v>
      </c>
      <c r="Q14" s="99">
        <v>12519.7246</v>
      </c>
      <c r="R14" s="99">
        <v>15514.7556</v>
      </c>
      <c r="S14" s="99">
        <v>15514.7556</v>
      </c>
      <c r="T14" s="99">
        <v>15514.7556</v>
      </c>
      <c r="U14" s="99">
        <v>15514.7556</v>
      </c>
      <c r="V14" s="151">
        <v>15514.7556</v>
      </c>
    </row>
    <row r="15" spans="1:22" ht="15.75" thickBot="1">
      <c r="B15" s="100"/>
      <c r="C15" s="101" t="s">
        <v>394</v>
      </c>
      <c r="D15" s="102"/>
      <c r="E15" s="110">
        <f>SUM(E9:E14)</f>
        <v>3841075.8710000003</v>
      </c>
      <c r="F15" s="104"/>
      <c r="G15" s="105"/>
      <c r="H15" s="106">
        <f t="shared" ref="H15:V15" si="0">SUM(H9:H14)</f>
        <v>384813.63919999998</v>
      </c>
      <c r="I15" s="106">
        <f t="shared" si="0"/>
        <v>384813.63919999998</v>
      </c>
      <c r="J15" s="106">
        <f t="shared" si="0"/>
        <v>384813.63919999998</v>
      </c>
      <c r="K15" s="106">
        <f t="shared" si="0"/>
        <v>384813.63919999998</v>
      </c>
      <c r="L15" s="106">
        <f t="shared" si="0"/>
        <v>384813.63919999998</v>
      </c>
      <c r="M15" s="106">
        <f t="shared" si="0"/>
        <v>431212.01120000001</v>
      </c>
      <c r="N15" s="106">
        <f t="shared" si="0"/>
        <v>431212.01120000001</v>
      </c>
      <c r="O15" s="106">
        <f t="shared" si="0"/>
        <v>431212.01120000001</v>
      </c>
      <c r="P15" s="106">
        <f t="shared" si="0"/>
        <v>431212.01120000001</v>
      </c>
      <c r="Q15" s="106">
        <f t="shared" si="0"/>
        <v>431212.01120000001</v>
      </c>
      <c r="R15" s="106">
        <f t="shared" si="0"/>
        <v>362160.34879999998</v>
      </c>
      <c r="S15" s="106">
        <f t="shared" si="0"/>
        <v>362160.34879999998</v>
      </c>
      <c r="T15" s="106">
        <f t="shared" si="0"/>
        <v>362160.34879999998</v>
      </c>
      <c r="U15" s="106">
        <f t="shared" si="0"/>
        <v>362160.34879999998</v>
      </c>
      <c r="V15" s="107">
        <f t="shared" si="0"/>
        <v>362160.34879999998</v>
      </c>
    </row>
    <row r="16" spans="1:22">
      <c r="B16" s="108" t="s">
        <v>395</v>
      </c>
      <c r="C16" s="109" t="s">
        <v>384</v>
      </c>
      <c r="E16" s="110">
        <f>G16+NPV(WACC,H16:V16)</f>
        <v>677743.75868957257</v>
      </c>
      <c r="F16" s="89"/>
      <c r="G16" s="111">
        <f>'Adopted Charge Revenue Forecast'!F10</f>
        <v>0</v>
      </c>
      <c r="H16" s="112">
        <f>'Adopted Charge Revenue Forecast'!G10</f>
        <v>53800.580963260669</v>
      </c>
      <c r="I16" s="112">
        <f>'Adopted Charge Revenue Forecast'!H10</f>
        <v>54780.040571439538</v>
      </c>
      <c r="J16" s="112">
        <f>'Adopted Charge Revenue Forecast'!I10</f>
        <v>55777.331606470638</v>
      </c>
      <c r="K16" s="112">
        <f>'Adopted Charge Revenue Forecast'!J10</f>
        <v>56792.778696119072</v>
      </c>
      <c r="L16" s="112">
        <f>'Adopted Charge Revenue Forecast'!K10</f>
        <v>57826.712378119206</v>
      </c>
      <c r="M16" s="112">
        <f>'Adopted Charge Revenue Forecast'!L10</f>
        <v>66122.851686732116</v>
      </c>
      <c r="N16" s="112">
        <f>'Adopted Charge Revenue Forecast'!M10</f>
        <v>67326.642821422312</v>
      </c>
      <c r="O16" s="112">
        <f>'Adopted Charge Revenue Forecast'!N10</f>
        <v>68552.349421930994</v>
      </c>
      <c r="P16" s="112">
        <f>'Adopted Charge Revenue Forecast'!O10</f>
        <v>69800.370467473214</v>
      </c>
      <c r="Q16" s="112">
        <f>'Adopted Charge Revenue Forecast'!P10</f>
        <v>71071.112200829157</v>
      </c>
      <c r="R16" s="112">
        <f>'Adopted Charge Revenue Forecast'!Q10</f>
        <v>91733.853045156342</v>
      </c>
      <c r="S16" s="112">
        <f>'Adopted Charge Revenue Forecast'!R10</f>
        <v>93403.90199540295</v>
      </c>
      <c r="T16" s="112">
        <f>'Adopted Charge Revenue Forecast'!S10</f>
        <v>95104.354808603399</v>
      </c>
      <c r="U16" s="112">
        <f>'Adopted Charge Revenue Forecast'!T10</f>
        <v>96835.764998403203</v>
      </c>
      <c r="V16" s="113">
        <f>'Adopted Charge Revenue Forecast'!U10</f>
        <v>98598.69615536982</v>
      </c>
    </row>
    <row r="17" spans="2:22">
      <c r="B17" s="87"/>
      <c r="C17" s="88" t="s">
        <v>385</v>
      </c>
      <c r="E17" s="93">
        <f>G17+NPV(WACC,H17:V17)</f>
        <v>370232.51744660566</v>
      </c>
      <c r="F17" s="89"/>
      <c r="G17" s="114">
        <f>'Adopted Charge Revenue Forecast'!F11</f>
        <v>0</v>
      </c>
      <c r="H17" s="115">
        <f>'Adopted Charge Revenue Forecast'!G11</f>
        <v>36965.268251750378</v>
      </c>
      <c r="I17" s="115">
        <f>'Adopted Charge Revenue Forecast'!H11</f>
        <v>37638.234723670284</v>
      </c>
      <c r="J17" s="115">
        <f>'Adopted Charge Revenue Forecast'!I11</f>
        <v>38323.45280077924</v>
      </c>
      <c r="K17" s="115">
        <f>'Adopted Charge Revenue Forecast'!J11</f>
        <v>39021.145528111432</v>
      </c>
      <c r="L17" s="115">
        <f>'Adopted Charge Revenue Forecast'!K11</f>
        <v>39731.540011318859</v>
      </c>
      <c r="M17" s="115">
        <f>'Adopted Charge Revenue Forecast'!L11</f>
        <v>37576.623112628717</v>
      </c>
      <c r="N17" s="115">
        <f>'Adopted Charge Revenue Forecast'!M11</f>
        <v>38260.719527418616</v>
      </c>
      <c r="O17" s="115">
        <f>'Adopted Charge Revenue Forecast'!N11</f>
        <v>38957.270172151591</v>
      </c>
      <c r="P17" s="115">
        <f>'Adopted Charge Revenue Forecast'!O11</f>
        <v>39666.50178072085</v>
      </c>
      <c r="Q17" s="115">
        <f>'Adopted Charge Revenue Forecast'!P11</f>
        <v>40388.645214794597</v>
      </c>
      <c r="R17" s="115">
        <f>'Adopted Charge Revenue Forecast'!Q11</f>
        <v>34720.205423813786</v>
      </c>
      <c r="S17" s="115">
        <f>'Adopted Charge Revenue Forecast'!R11</f>
        <v>35352.299691039669</v>
      </c>
      <c r="T17" s="115">
        <f>'Adopted Charge Revenue Forecast'!S11</f>
        <v>35995.901469750068</v>
      </c>
      <c r="U17" s="115">
        <f>'Adopted Charge Revenue Forecast'!T11</f>
        <v>36651.22025847622</v>
      </c>
      <c r="V17" s="116">
        <f>'Adopted Charge Revenue Forecast'!U11</f>
        <v>37318.469369748062</v>
      </c>
    </row>
    <row r="18" spans="2:22" ht="15.75" thickBot="1">
      <c r="B18" s="87"/>
      <c r="C18" s="88" t="s">
        <v>396</v>
      </c>
      <c r="E18" s="117">
        <f>G18+NPV(WACC,H18:V18)</f>
        <v>54834.599037664142</v>
      </c>
      <c r="F18" s="89"/>
      <c r="G18" s="118">
        <f>'Adopted Charge Revenue Forecast'!F12</f>
        <v>0</v>
      </c>
      <c r="H18" s="119">
        <f>'Adopted Charge Revenue Forecast'!G12</f>
        <v>5095.4694188902477</v>
      </c>
      <c r="I18" s="119">
        <f>'Adopted Charge Revenue Forecast'!H12</f>
        <v>5188.2343368736028</v>
      </c>
      <c r="J18" s="119">
        <f>'Adopted Charge Revenue Forecast'!I12</f>
        <v>5282.688074728303</v>
      </c>
      <c r="K18" s="119">
        <f>'Adopted Charge Revenue Forecast'!J12</f>
        <v>5378.8613780489113</v>
      </c>
      <c r="L18" s="119">
        <f>'Adopted Charge Revenue Forecast'!K12</f>
        <v>5476.7855521649853</v>
      </c>
      <c r="M18" s="119">
        <f>'Adopted Charge Revenue Forecast'!L12</f>
        <v>5702.3421757844098</v>
      </c>
      <c r="N18" s="119">
        <f>'Adopted Charge Revenue Forecast'!M12</f>
        <v>5806.1554382659006</v>
      </c>
      <c r="O18" s="119">
        <f>'Adopted Charge Revenue Forecast'!N12</f>
        <v>5911.8586598439933</v>
      </c>
      <c r="P18" s="119">
        <f>'Adopted Charge Revenue Forecast'!O12</f>
        <v>6019.4862479277326</v>
      </c>
      <c r="Q18" s="119">
        <f>'Adopted Charge Revenue Forecast'!P12</f>
        <v>6129.073236325863</v>
      </c>
      <c r="R18" s="119">
        <f>'Adopted Charge Revenue Forecast'!Q12</f>
        <v>5633.6068304387754</v>
      </c>
      <c r="S18" s="119">
        <f>'Adopted Charge Revenue Forecast'!R12</f>
        <v>5736.1687403657979</v>
      </c>
      <c r="T18" s="119">
        <f>'Adopted Charge Revenue Forecast'!S12</f>
        <v>5840.5978280502468</v>
      </c>
      <c r="U18" s="119">
        <f>'Adopted Charge Revenue Forecast'!T12</f>
        <v>5946.9280861584066</v>
      </c>
      <c r="V18" s="120">
        <f>'Adopted Charge Revenue Forecast'!U12</f>
        <v>6055.1941262057117</v>
      </c>
    </row>
    <row r="19" spans="2:22" ht="15.75" thickBot="1">
      <c r="B19" s="100"/>
      <c r="C19" s="101" t="s">
        <v>387</v>
      </c>
      <c r="D19" s="102"/>
      <c r="E19" s="103">
        <f>SUM(E16:E18)</f>
        <v>1102810.8751738425</v>
      </c>
      <c r="F19" s="104"/>
      <c r="G19" s="105">
        <f>'Adopted Charge Revenue Forecast'!F13</f>
        <v>70359.041980000009</v>
      </c>
      <c r="H19" s="106">
        <f t="shared" ref="H19:V19" si="1">SUM(H16:H18)</f>
        <v>95861.318633901305</v>
      </c>
      <c r="I19" s="106">
        <f t="shared" si="1"/>
        <v>97606.509631983427</v>
      </c>
      <c r="J19" s="106">
        <f t="shared" si="1"/>
        <v>99383.472481978184</v>
      </c>
      <c r="K19" s="106">
        <f t="shared" si="1"/>
        <v>101192.78560227941</v>
      </c>
      <c r="L19" s="106">
        <f t="shared" si="1"/>
        <v>103035.03794160306</v>
      </c>
      <c r="M19" s="106">
        <f t="shared" si="1"/>
        <v>109401.81697514524</v>
      </c>
      <c r="N19" s="106">
        <f t="shared" si="1"/>
        <v>111393.51778710682</v>
      </c>
      <c r="O19" s="106">
        <f t="shared" si="1"/>
        <v>113421.47825392657</v>
      </c>
      <c r="P19" s="106">
        <f t="shared" si="1"/>
        <v>115486.3584961218</v>
      </c>
      <c r="Q19" s="106">
        <f t="shared" si="1"/>
        <v>117588.83065194961</v>
      </c>
      <c r="R19" s="106">
        <f t="shared" si="1"/>
        <v>132087.66529940889</v>
      </c>
      <c r="S19" s="106">
        <f t="shared" si="1"/>
        <v>134492.37042680843</v>
      </c>
      <c r="T19" s="106">
        <f t="shared" si="1"/>
        <v>136940.85410640371</v>
      </c>
      <c r="U19" s="106">
        <f t="shared" si="1"/>
        <v>139433.91334303783</v>
      </c>
      <c r="V19" s="107">
        <f t="shared" si="1"/>
        <v>141972.35965132361</v>
      </c>
    </row>
    <row r="20" spans="2:22">
      <c r="B20" s="108" t="s">
        <v>397</v>
      </c>
      <c r="C20" s="109" t="s">
        <v>19</v>
      </c>
      <c r="E20" s="110">
        <f>G20+NPV(WACC,H20:V20)</f>
        <v>-2679472.539105806</v>
      </c>
      <c r="F20" s="89"/>
      <c r="G20" s="111">
        <f>G19-G15</f>
        <v>70359.041980000009</v>
      </c>
      <c r="H20" s="112">
        <f t="shared" ref="H20:V20" si="2">H19-H15</f>
        <v>-288952.32056609867</v>
      </c>
      <c r="I20" s="112">
        <f t="shared" si="2"/>
        <v>-287207.12956801656</v>
      </c>
      <c r="J20" s="112">
        <f t="shared" si="2"/>
        <v>-285430.16671802179</v>
      </c>
      <c r="K20" s="112">
        <f t="shared" si="2"/>
        <v>-283620.85359772056</v>
      </c>
      <c r="L20" s="112">
        <f t="shared" si="2"/>
        <v>-281778.60125839693</v>
      </c>
      <c r="M20" s="112">
        <f t="shared" si="2"/>
        <v>-321810.19422485476</v>
      </c>
      <c r="N20" s="112">
        <f t="shared" si="2"/>
        <v>-319818.49341289321</v>
      </c>
      <c r="O20" s="112">
        <f t="shared" si="2"/>
        <v>-317790.53294607345</v>
      </c>
      <c r="P20" s="112">
        <f t="shared" si="2"/>
        <v>-315725.65270387824</v>
      </c>
      <c r="Q20" s="112">
        <f t="shared" si="2"/>
        <v>-313623.18054805038</v>
      </c>
      <c r="R20" s="112">
        <f t="shared" si="2"/>
        <v>-230072.68350059108</v>
      </c>
      <c r="S20" s="112">
        <f t="shared" si="2"/>
        <v>-227667.97837319155</v>
      </c>
      <c r="T20" s="112">
        <f t="shared" si="2"/>
        <v>-225219.49469359627</v>
      </c>
      <c r="U20" s="112">
        <f t="shared" si="2"/>
        <v>-222726.43545696215</v>
      </c>
      <c r="V20" s="113">
        <f t="shared" si="2"/>
        <v>-220187.98914867637</v>
      </c>
    </row>
    <row r="21" spans="2:22" ht="15.75" thickBot="1">
      <c r="B21" s="100" t="s">
        <v>398</v>
      </c>
      <c r="C21" s="97" t="s">
        <v>19</v>
      </c>
      <c r="E21" s="117" t="s">
        <v>19</v>
      </c>
      <c r="F21" s="89"/>
      <c r="G21" s="118">
        <f>G20</f>
        <v>70359.041980000009</v>
      </c>
      <c r="H21" s="119">
        <f>H20+G21</f>
        <v>-218593.27858609866</v>
      </c>
      <c r="I21" s="119">
        <f t="shared" ref="I21:O21" si="3">I20+H21</f>
        <v>-505800.4081541152</v>
      </c>
      <c r="J21" s="119">
        <f t="shared" si="3"/>
        <v>-791230.57487213705</v>
      </c>
      <c r="K21" s="119">
        <f t="shared" si="3"/>
        <v>-1074851.4284698577</v>
      </c>
      <c r="L21" s="119">
        <f t="shared" si="3"/>
        <v>-1356630.0297282545</v>
      </c>
      <c r="M21" s="119">
        <f t="shared" si="3"/>
        <v>-1678440.2239531092</v>
      </c>
      <c r="N21" s="119">
        <f t="shared" si="3"/>
        <v>-1998258.7173660025</v>
      </c>
      <c r="O21" s="119">
        <f t="shared" si="3"/>
        <v>-2316049.250312076</v>
      </c>
      <c r="P21" s="119">
        <f t="shared" ref="P21" si="4">P20+O21</f>
        <v>-2631774.9030159544</v>
      </c>
      <c r="Q21" s="119">
        <f t="shared" ref="Q21" si="5">Q20+P21</f>
        <v>-2945398.0835640049</v>
      </c>
      <c r="R21" s="119">
        <f t="shared" ref="R21" si="6">R20+Q21</f>
        <v>-3175470.7670645961</v>
      </c>
      <c r="S21" s="119">
        <f t="shared" ref="S21" si="7">S20+R21</f>
        <v>-3403138.7454377878</v>
      </c>
      <c r="T21" s="119">
        <f t="shared" ref="T21" si="8">T20+S21</f>
        <v>-3628358.2401313842</v>
      </c>
      <c r="U21" s="119">
        <f t="shared" ref="U21" si="9">U20+T21</f>
        <v>-3851084.6755883466</v>
      </c>
      <c r="V21" s="120">
        <f t="shared" ref="V21" si="10">V20+U21</f>
        <v>-4071272.6647370229</v>
      </c>
    </row>
    <row r="22" spans="2:22" ht="15.75" thickBot="1">
      <c r="B22" s="100" t="s">
        <v>399</v>
      </c>
      <c r="C22" s="97" t="s">
        <v>19</v>
      </c>
      <c r="E22" s="117" t="s">
        <v>19</v>
      </c>
      <c r="F22" s="89"/>
      <c r="G22" s="118">
        <f>G20</f>
        <v>70359.041980000009</v>
      </c>
      <c r="H22" s="119">
        <f>H20+G22</f>
        <v>-218593.27858609866</v>
      </c>
      <c r="I22" s="119">
        <f t="shared" ref="I22:O22" si="11">I20+H22</f>
        <v>-505800.4081541152</v>
      </c>
      <c r="J22" s="119">
        <f t="shared" si="11"/>
        <v>-791230.57487213705</v>
      </c>
      <c r="K22" s="119">
        <f t="shared" si="11"/>
        <v>-1074851.4284698577</v>
      </c>
      <c r="L22" s="119">
        <f t="shared" si="11"/>
        <v>-1356630.0297282545</v>
      </c>
      <c r="M22" s="119">
        <f t="shared" si="11"/>
        <v>-1678440.2239531092</v>
      </c>
      <c r="N22" s="119">
        <f t="shared" si="11"/>
        <v>-1998258.7173660025</v>
      </c>
      <c r="O22" s="119">
        <f t="shared" si="11"/>
        <v>-2316049.250312076</v>
      </c>
      <c r="P22" s="119">
        <f t="shared" ref="P22" si="12">P20+O22</f>
        <v>-2631774.9030159544</v>
      </c>
      <c r="Q22" s="119">
        <f t="shared" ref="Q22" si="13">Q20+P22</f>
        <v>-2945398.0835640049</v>
      </c>
      <c r="R22" s="119">
        <f t="shared" ref="R22" si="14">R20+Q22</f>
        <v>-3175470.7670645961</v>
      </c>
      <c r="S22" s="119">
        <f t="shared" ref="S22" si="15">S20+R22</f>
        <v>-3403138.7454377878</v>
      </c>
      <c r="T22" s="119">
        <f t="shared" ref="T22" si="16">T20+S22</f>
        <v>-3628358.2401313842</v>
      </c>
      <c r="U22" s="119">
        <f t="shared" ref="U22" si="17">U20+T22</f>
        <v>-3851084.6755883466</v>
      </c>
      <c r="V22" s="120">
        <f t="shared" ref="V22" si="18">V20+U22</f>
        <v>-4071272.6647370229</v>
      </c>
    </row>
  </sheetData>
  <pageMargins left="0.25" right="0.25" top="0.75" bottom="0.75" header="0.3" footer="0.3"/>
  <pageSetup paperSize="9" scale="59" orientation="landscape" r:id="rId1"/>
  <headerFooter>
    <oddFooter>&amp;C_x000D_&amp;1#&amp;"Arial"&amp;10&amp;KFF0000 SECURITY LABEL: OFFICIAL</oddFooter>
  </headerFooter>
  <ignoredErrors>
    <ignoredError sqref="H15 I15:V15"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k Y F u V K f k d G S k A A A A 9 Q A A A B I A H A B D b 2 5 m a W c v U G F j a 2 F n Z S 5 4 b W w g o h g A K K A U A A A A A A A A A A A A A A A A A A A A A A A A A A A A h Y 9 B D o I w F E S v Q r q n r d U Y J J 8 S 4 1 Y S E 6 N x 2 5 Q K j V A M L Z a 7 u f B I X k G M o u 5 c z p u 3 m L l f b 5 D 2 d R V c V G t 1 Y x I 0 w R Q F y s g m 1 6 Z I U O e O Y Y R S D h s h T 6 J Q w S A b G / c 2 T 1 D p 3 D k m x H u P / R Q 3 b U E Y p R N y y N Z b W a p a o I + s / 8 u h N t Y J I x X i s H + N 4 Q w v 5 j i a M U y B j A w y b b 4 9 G + Y + 2 x 8 I q 6 5 y X a u 4 M u F y B 2 S M Q N 4 X + A N Q S w M E F A A C A A g A k Y F 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G B b l Q o i k e 4 D g A A A B E A A A A T A B w A R m 9 y b X V s Y X M v U 2 V j d G l v b j E u b S C i G A A o o B Q A A A A A A A A A A A A A A A A A A A A A A A A A A A A r T k 0 u y c z P U w i G 0 I b W A F B L A Q I t A B Q A A g A I A J G B b l S n 5 H R k p A A A A P U A A A A S A A A A A A A A A A A A A A A A A A A A A A B D b 2 5 m a W c v U G F j a 2 F n Z S 5 4 b W x Q S w E C L Q A U A A I A C A C R g W 5 U D 8 r p q 6 Q A A A D p A A A A E w A A A A A A A A A A A A A A A A D w A A A A W 0 N v b n R l b n R f V H l w Z X N d L n h t b F B L A Q I t A B Q A A g A I A J G B b 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n d H w f Y q 4 F T q Y H y x 1 w E 4 O u A A A A A A I A A A A A A A N m A A D A A A A A E A A A A L s M P F N w 5 c 4 R k u h s 7 u M S k h Y A A A A A B I A A A K A A A A A Q A A A A D F / U U H E m 3 i K i 6 Q s U 1 l Y f C V A A A A C 9 2 f t c t G b X 1 t F U G D 8 A k u C 3 4 1 q U H p H f b k x z U K D e g h F k l a N q M P F 9 Y 6 B s M w x D a S r n q b U k 3 M J a x c b O 8 V F m o j L 8 H A 2 u + S 4 Y / f G f c 0 I L n 2 k / z f F l v x Q A A A B t K o v W E i 5 U U S R q 7 2 A v F F X W N H g t S 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BDCFC0615F7CB4AA7D5981788C6DD25" ma:contentTypeVersion="21" ma:contentTypeDescription="Create a new document." ma:contentTypeScope="" ma:versionID="f7ce7c472f7c58ff79d2994844c782b6">
  <xsd:schema xmlns:xsd="http://www.w3.org/2001/XMLSchema" xmlns:xs="http://www.w3.org/2001/XMLSchema" xmlns:p="http://schemas.microsoft.com/office/2006/metadata/properties" xmlns:ns1="http://schemas.microsoft.com/sharepoint/v3" xmlns:ns2="e7632074-d5ac-40f8-be40-e90bb3e191ad" xmlns:ns3="97c0901b-b857-48b7-bd48-ae4d0c3302b3" targetNamespace="http://schemas.microsoft.com/office/2006/metadata/properties" ma:root="true" ma:fieldsID="d0dd04e4c1ece0da67a68c2151762a49" ns1:_="" ns2:_="" ns3:_="">
    <xsd:import namespace="http://schemas.microsoft.com/sharepoint/v3"/>
    <xsd:import namespace="e7632074-d5ac-40f8-be40-e90bb3e191ad"/>
    <xsd:import namespace="97c0901b-b857-48b7-bd48-ae4d0c3302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632074-d5ac-40f8-be40-e90bb3e191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943359-1820-4cb9-a927-eeed1a924b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c0901b-b857-48b7-bd48-ae4d0c3302b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04957b-269d-4ac9-ae68-8f9bdaa71e7e}" ma:internalName="TaxCatchAll" ma:showField="CatchAllData" ma:web="97c0901b-b857-48b7-bd48-ae4d0c3302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7632074-d5ac-40f8-be40-e90bb3e191ad">
      <Terms xmlns="http://schemas.microsoft.com/office/infopath/2007/PartnerControls"/>
    </lcf76f155ced4ddcb4097134ff3c332f>
    <TaxCatchAll xmlns="97c0901b-b857-48b7-bd48-ae4d0c3302b3" xsi:nil="true"/>
    <_Flow_SignoffStatus xmlns="e7632074-d5ac-40f8-be40-e90bb3e191ad" xsi:nil="true"/>
    <SharedWithUsers xmlns="97c0901b-b857-48b7-bd48-ae4d0c3302b3">
      <UserInfo>
        <DisplayName/>
        <AccountId xsi:nil="true"/>
        <AccountType/>
      </UserInfo>
    </SharedWithUsers>
  </documentManagement>
</p:properties>
</file>

<file path=customXml/itemProps1.xml><?xml version="1.0" encoding="utf-8"?>
<ds:datastoreItem xmlns:ds="http://schemas.openxmlformats.org/officeDocument/2006/customXml" ds:itemID="{F33C55AB-3FE6-4A4E-BBAC-6202EFA2C566}">
  <ds:schemaRefs>
    <ds:schemaRef ds:uri="http://schemas.microsoft.com/DataMashup"/>
  </ds:schemaRefs>
</ds:datastoreItem>
</file>

<file path=customXml/itemProps2.xml><?xml version="1.0" encoding="utf-8"?>
<ds:datastoreItem xmlns:ds="http://schemas.openxmlformats.org/officeDocument/2006/customXml" ds:itemID="{FE2EB3EA-1603-40CC-BC55-340BEDAF7582}"/>
</file>

<file path=customXml/itemProps3.xml><?xml version="1.0" encoding="utf-8"?>
<ds:datastoreItem xmlns:ds="http://schemas.openxmlformats.org/officeDocument/2006/customXml" ds:itemID="{35A55FCE-2702-4A1E-A73E-D58F1530200A}"/>
</file>

<file path=customXml/itemProps4.xml><?xml version="1.0" encoding="utf-8"?>
<ds:datastoreItem xmlns:ds="http://schemas.openxmlformats.org/officeDocument/2006/customXml" ds:itemID="{E68884BA-213D-4C66-A77C-6E37447214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Coversheet</vt:lpstr>
      <vt:lpstr>Modelling inputs</vt:lpstr>
      <vt:lpstr>Growth (Residential)</vt:lpstr>
      <vt:lpstr>Growth (Non-Residential)</vt:lpstr>
      <vt:lpstr>Growth (Impervious Area)</vt:lpstr>
      <vt:lpstr>BAICR Charge Lookup</vt:lpstr>
      <vt:lpstr>Adopted Charge Revenue Forecast</vt:lpstr>
      <vt:lpstr>LGIP Cash Flow Analysis</vt:lpstr>
      <vt:lpstr>BaseYear</vt:lpstr>
      <vt:lpstr>PPI</vt:lpstr>
      <vt:lpstr>'Adopted Charge Revenue Forecast'!Print_Area</vt:lpstr>
      <vt:lpstr>'BAICR Charge Lookup'!Print_Area</vt:lpstr>
      <vt:lpstr>Coversheet!Print_Area</vt:lpstr>
      <vt:lpstr>'Growth (Impervious Area)'!Print_Area</vt:lpstr>
      <vt:lpstr>'Growth (Non-Residential)'!Print_Area</vt:lpstr>
      <vt:lpstr>'Growth (Residential)'!Print_Area</vt:lpstr>
      <vt:lpstr>'LGIP Cash Flow Analysis'!Print_Area</vt:lpstr>
      <vt:lpstr>'Modelling inputs'!Print_Area</vt:lpstr>
      <vt:lpstr>WACC</vt:lpstr>
      <vt:lpstr>WACC_Calculated</vt:lpstr>
      <vt:lpstr>WACC_override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2024-11-06T05:11:42Z</dcterms:created>
  <dcterms:modified xsi:type="dcterms:W3CDTF">2024-11-06T05:12:08Z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2024-11-06T05:11:57Z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756be6b4-3c6f-403f-94ba-39bd76d96d74</vt:lpwstr>
  </property>
  <property fmtid="{D5CDD505-2E9C-101B-9397-08002B2CF9AE}" pid="8" name="MSIP_Label_8b1ee035-5707-4242-a1ea-c505f8033d0a_ContentBits">
    <vt:lpwstr>2</vt:lpwstr>
  </property>
  <property fmtid="{D5CDD505-2E9C-101B-9397-08002B2CF9AE}" pid="9" name="ContentTypeId">
    <vt:lpwstr>0x010100ABDCFC0615F7CB4AA7D5981788C6DD25</vt:lpwstr>
  </property>
  <property fmtid="{D5CDD505-2E9C-101B-9397-08002B2CF9AE}" pid="10" name="Order">
    <vt:r8>787000</vt:r8>
  </property>
  <property fmtid="{D5CDD505-2E9C-101B-9397-08002B2CF9AE}" pid="11" name="Dateandtime">
    <vt:lpwstr>2024-11-07T09:20:01Z</vt:lpwstr>
  </property>
  <property fmtid="{D5CDD505-2E9C-101B-9397-08002B2CF9AE}" pid="12" name="xd_Signature">
    <vt:bool>false</vt:bool>
  </property>
  <property fmtid="{D5CDD505-2E9C-101B-9397-08002B2CF9AE}" pid="13" name="xd_ProgID">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MediaServiceImageTags">
    <vt:lpwstr/>
  </property>
</Properties>
</file>